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hương án" sheetId="1" state="visible" r:id="rId3"/>
    <sheet name="Tổng hợp" sheetId="2" state="visible" r:id="rId4"/>
    <sheet name="Danh mục" sheetId="3" state="visible" r:id="rId5"/>
    <sheet name="Lịch thanh toán" sheetId="4" state="visible" r:id="rId6"/>
    <sheet name="Nguồn tiền" sheetId="5" state="visible" r:id="rId7"/>
    <sheet name="Ví dụ" sheetId="6" state="visible" r:id="rId8"/>
  </sheets>
  <definedNames>
    <definedName function="false" hidden="false" localSheetId="2" name="_xlnm.Print_Area" vbProcedure="false">'Danh mục'!$A$1:$O$65</definedName>
    <definedName function="false" hidden="false" localSheetId="3" name="_xlnm.Print_Area" vbProcedure="false">'Lịch thanh toán'!$A$1:$J$105</definedName>
    <definedName function="false" hidden="false" localSheetId="4" name="_xlnm.Print_Area" vbProcedure="false">'Nguồn tiền'!$A$1:$D$25</definedName>
    <definedName function="false" hidden="false" localSheetId="0" name="_xlnm.Print_Area" vbProcedure="false">'Phương án'!$A$1:$D$14</definedName>
    <definedName function="false" hidden="false" localSheetId="1" name="_xlnm.Print_Area" vbProcedure="false">'Tổng hợp'!$A$1:$E$39</definedName>
    <definedName function="false" hidden="false" localSheetId="5" name="_xlnm.Print_Area" vbProcedure="false">'Ví dụ'!$A$1:$E$23</definedName>
  </definedName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<sst xmlns="http://schemas.openxmlformats.org/spreadsheetml/2006/main" count="118" uniqueCount="107">
  <si>
    <t xml:space="preserve">Thiết lập phương án</t>
  </si>
  <si>
    <t xml:space="preserve">Ngày mở cửa</t>
  </si>
  <si>
    <t xml:space="preserve">Ô vàng: nhập liệu. Ô công thức: không sửa. Đơn vị tiền: đồng.</t>
  </si>
  <si>
    <t xml:space="preserve">Địa bàn</t>
  </si>
  <si>
    <t xml:space="preserve">Nhập ngày theo định dạng ngày của Excel. Kỳ tháng tính từ ngày mở cửa; khoản có hạn trả trước hoặc đúng ngày mở tính vào "Trước mở cửa".</t>
  </si>
  <si>
    <t xml:space="preserve">Mặt bằng</t>
  </si>
  <si>
    <t xml:space="preserve">B1/B2: chỉ nhập các khoản thuộc N tháng đã chọn; đổi N phải rà lại danh mục.</t>
  </si>
  <si>
    <t xml:space="preserve">Kỳ dự trù N tháng (1–12)</t>
  </si>
  <si>
    <t xml:space="preserve">A: toàn bộ cam kết ban đầu, kể cả đợt trả sau N. C: tiền giữ riêng.</t>
  </si>
  <si>
    <t xml:space="preserve">Ngày chốt dự toán</t>
  </si>
  <si>
    <t xml:space="preserve">Ngày chốt là ngày lập dự toán; số "đã trả" tính đến ngày này. Phải trước hoặc bằng ngày mở.</t>
  </si>
  <si>
    <t xml:space="preserve">Đã rà đủ nhóm A</t>
  </si>
  <si>
    <t xml:space="preserve">Mẫu có 60 khoản và 100 đợt trả. Chèn dòng bên trong vùng, sao chép công thức.</t>
  </si>
  <si>
    <t xml:space="preserve">Đã rà đủ nhóm B1</t>
  </si>
  <si>
    <t xml:space="preserve">Mỗi mã khoản chỉ có một dòng Danh mục; các đợt trả dùng lại mã đó.</t>
  </si>
  <si>
    <t xml:space="preserve">Đã rà đủ nhóm B2</t>
  </si>
  <si>
    <t xml:space="preserve">Không có khoản của nhóm: vẫn xác nhận Đã rà đủ. Giá 0: ghi lý do ở Nguồn giá.</t>
  </si>
  <si>
    <t xml:space="preserve">Đã rà đủ nhóm C</t>
  </si>
  <si>
    <t xml:space="preserve">Không trừ doanh thu tương lai. Sinh hoạt cá nhân nằm ngoài bảng này.</t>
  </si>
  <si>
    <t xml:space="preserve">Ngày cuối kỳ (tự tính)</t>
  </si>
  <si>
    <t xml:space="preserve">Vốn cần chuẩn bị</t>
  </si>
  <si>
    <t xml:space="preserve">Trạng thái</t>
  </si>
  <si>
    <t xml:space="preserve">Khoản vốn</t>
  </si>
  <si>
    <t xml:space="preserve">Đồng</t>
  </si>
  <si>
    <t xml:space="preserve">Kết luận</t>
  </si>
  <si>
    <t xml:space="preserve">A — Vốn ban đầu</t>
  </si>
  <si>
    <t xml:space="preserve">Tổng vốn kế hoạch</t>
  </si>
  <si>
    <t xml:space="preserve">B1 — Chi vận hành</t>
  </si>
  <si>
    <t xml:space="preserve">Còn phải bố trí</t>
  </si>
  <si>
    <t xml:space="preserve">B2 — Nhập hàng bổ sung</t>
  </si>
  <si>
    <t xml:space="preserve">Chênh lệch nguồn (âm = thiếu)</t>
  </si>
  <si>
    <t xml:space="preserve">C — Dự phòng giữ riêng</t>
  </si>
  <si>
    <t xml:space="preserve">Chỉ dùng kết luận khi trạng thái là "Đã nhập đủ". Cột A–B là số tạm tính.</t>
  </si>
  <si>
    <t xml:space="preserve">Đã thanh toán</t>
  </si>
  <si>
    <t xml:space="preserve">Chưa trả đến hết tháng N</t>
  </si>
  <si>
    <t xml:space="preserve">Nghĩa vụ chưa trả ngoài N</t>
  </si>
  <si>
    <t xml:space="preserve">Đối chiếu lịch + C (phải = 0)</t>
  </si>
  <si>
    <t xml:space="preserve">Nguồn tiền dự kiến</t>
  </si>
  <si>
    <t xml:space="preserve">Cột A–B: tổng tạm tính theo dòng đủ dữ liệu. Rà cột N Danh mục, H Lịch thanh toán, D Nguồn tiền.</t>
  </si>
  <si>
    <t xml:space="preserve">Số dư tại từng hạn trả ở cột I Lịch thanh toán: âm = thiếu tiền, đã giữ riêng dự phòng C.</t>
  </si>
  <si>
    <t xml:space="preserve">Nguồn tiền là tùy chọn; dòng nguồn bị báo lỗi không được cộng và làm trạng thái chuyển "chưa đủ dữ liệu".</t>
  </si>
  <si>
    <t xml:space="preserve">Kỳ thanh toán</t>
  </si>
  <si>
    <t xml:space="preserve">Tiền chưa trả</t>
  </si>
  <si>
    <t xml:space="preserve">Số dư cuối kỳ (âm = thiếu)</t>
  </si>
  <si>
    <t xml:space="preserve">Ngày cuối kỳ</t>
  </si>
  <si>
    <t xml:space="preserve">Trước mở cửa</t>
  </si>
  <si>
    <t xml:space="preserve">Tháng 1</t>
  </si>
  <si>
    <t xml:space="preserve">Tháng 2</t>
  </si>
  <si>
    <t xml:space="preserve">Tháng 3</t>
  </si>
  <si>
    <t xml:space="preserve">Tháng 4</t>
  </si>
  <si>
    <t xml:space="preserve">Tháng 5</t>
  </si>
  <si>
    <t xml:space="preserve">Tháng 6</t>
  </si>
  <si>
    <t xml:space="preserve">Tháng 7</t>
  </si>
  <si>
    <t xml:space="preserve">Tháng 8</t>
  </si>
  <si>
    <t xml:space="preserve">Tháng 9</t>
  </si>
  <si>
    <t xml:space="preserve">Tháng 10</t>
  </si>
  <si>
    <t xml:space="preserve">Tháng 11</t>
  </si>
  <si>
    <t xml:space="preserve">Tháng 12</t>
  </si>
  <si>
    <t xml:space="preserve">Số dư cuối kỳ = tiền hiện dành được + nguồn cam kết hợp lệ đã về − dự phòng C − tiền chưa trả lũy kế đến hết kỳ. Kỳ đầu tiên có số âm là lúc thiếu tiền.</t>
  </si>
  <si>
    <t xml:space="preserve">Danh mục khoản chi</t>
  </si>
  <si>
    <t xml:space="preserve">Giá đã gồm thuế: nhập thuế/phí thêm = 0. C dùng số lượng 1, số tiền dự phòng ở đơn giá.</t>
  </si>
  <si>
    <t xml:space="preserve">Mã khoản</t>
  </si>
  <si>
    <t xml:space="preserve">Nhóm</t>
  </si>
  <si>
    <t xml:space="preserve">Nội dung / kỳ bao phủ</t>
  </si>
  <si>
    <t xml:space="preserve">Số lượng</t>
  </si>
  <si>
    <t xml:space="preserve">Đơn giá</t>
  </si>
  <si>
    <t xml:space="preserve">Thuế/phí thêm</t>
  </si>
  <si>
    <t xml:space="preserve">Chiết khấu</t>
  </si>
  <si>
    <t xml:space="preserve">Thành tiền</t>
  </si>
  <si>
    <t xml:space="preserve">Nguồn giá / lý do 0</t>
  </si>
  <si>
    <t xml:space="preserve">Ngày giá</t>
  </si>
  <si>
    <t xml:space="preserve">Đã trả</t>
  </si>
  <si>
    <t xml:space="preserve">Tổng lịch trả</t>
  </si>
  <si>
    <t xml:space="preserve">Chênh lệch lịch</t>
  </si>
  <si>
    <t xml:space="preserve">Dữ liệu</t>
  </si>
  <si>
    <t xml:space="preserve">Kỳ/ghi chú</t>
  </si>
  <si>
    <t xml:space="preserve">Lịch thanh toán</t>
  </si>
  <si>
    <t xml:space="preserve">Chỉ nhập số đã trả ở cột D. Không lập lịch trả cho C. Hạn trả trước hoặc đúng ngày mở = "Trước mở cửa".</t>
  </si>
  <si>
    <t xml:space="preserve">Ngày đến hạn</t>
  </si>
  <si>
    <t xml:space="preserve">Tiền đến hạn</t>
  </si>
  <si>
    <t xml:space="preserve">Đã trả đến ngày chốt</t>
  </si>
  <si>
    <t xml:space="preserve">Còn trả</t>
  </si>
  <si>
    <t xml:space="preserve">Kỳ trả</t>
  </si>
  <si>
    <t xml:space="preserve">Số dư tại hạn trả</t>
  </si>
  <si>
    <t xml:space="preserve">Ghi chú</t>
  </si>
  <si>
    <t xml:space="preserve">Nguồn tiền tùy chọn</t>
  </si>
  <si>
    <t xml:space="preserve">Tiền hiện dành được</t>
  </si>
  <si>
    <t xml:space="preserve">Nguồn cam kết chưa nhận</t>
  </si>
  <si>
    <t xml:space="preserve">Ngày nhận</t>
  </si>
  <si>
    <t xml:space="preserve">Số tiền</t>
  </si>
  <si>
    <t xml:space="preserve">Nguồn đã nhận chỉ nhập ở tiền hiện có. Chưa được cam kết: không tính.</t>
  </si>
  <si>
    <t xml:space="preserve">Ví dụ minh họa</t>
  </si>
  <si>
    <t xml:space="preserve">Ví dụ minh họa, không phải báo giá thị trường. Không điền vào mẫu trống.</t>
  </si>
  <si>
    <t xml:space="preserve">Khoản</t>
  </si>
  <si>
    <t xml:space="preserve">A — Ban đầu</t>
  </si>
  <si>
    <t xml:space="preserve">B1 — Vận hành</t>
  </si>
  <si>
    <t xml:space="preserve">B2 — Hàng bổ sung</t>
  </si>
  <si>
    <t xml:space="preserve">C — Dự phòng</t>
  </si>
  <si>
    <t xml:space="preserve">Tiền hiện có</t>
  </si>
  <si>
    <t xml:space="preserve">Tổng vốn</t>
  </si>
  <si>
    <t xml:space="preserve">Chênh lệch nguồn</t>
  </si>
  <si>
    <t xml:space="preserve">Cọc (giả định)</t>
  </si>
  <si>
    <t xml:space="preserve">Thuê trả trước ba tháng (giả định)</t>
  </si>
  <si>
    <t xml:space="preserve">Tiền trước mở cho hai khoản</t>
  </si>
  <si>
    <t xml:space="preserve">Ba tháng đã trả trước: không thêm 36 triệu tiền thuê vào B1.</t>
  </si>
  <si>
    <t xml:space="preserve">Nguồn: số giả định do biên tập đặt; công thức lập ngân sách, không dự báo lợi nhuận.</t>
  </si>
  <si>
    <t xml:space="preserve">Xem file "bang-tinh-chi-phi-mo-nha-thuoc_vi-du.xlsx" để thấy cách điền từng dòng với cùng công thức.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</si>
</sst>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;\(#,##0\);\–"/>
  </numFmts>
  <fonts count="1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name val="Arial"/>
      <family val="0"/>
      <charset val="1"/>
    </font>
    <font>
      <b val="true"/>
      <sz val="16"/>
      <color rgb="FF075985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B4530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5F6B7A"/>
      <name val="Arial"/>
      <family val="0"/>
      <charset val="1"/>
    </font>
    <font>
      <sz val="10"/>
      <name val="Arial"/>
      <family val="0"/>
      <charset val="1"/>
    </font>
    <font>
      <sz val="11"/>
      <color rgb="FF008000"/>
      <name val="Arial"/>
      <family val="0"/>
      <charset val="1"/>
    </font>
    <font>
      <i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CD"/>
        <bgColor rgb="FFFEE2E2"/>
      </patternFill>
    </fill>
    <fill>
      <patternFill patternType="solid">
        <fgColor rgb="FF075985"/>
        <bgColor rgb="FF008080"/>
      </patternFill>
    </fill>
    <fill>
      <patternFill patternType="solid">
        <fgColor rgb="FFE0F2F1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2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0" xfId="2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5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2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0" xfId="2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2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10" fillId="4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2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12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2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7" fillId="2" borderId="0" xfId="2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3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2">
    <dxf>
      <font>
        <color rgb="FFB91C1C"/>
      </font>
      <fill>
        <patternFill>
          <bgColor rgb="FFFEE2E2"/>
        </patternFill>
      </fill>
    </dxf>
    <dxf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B45309"/>
      <rgbColor rgb="FFFFF4CD"/>
      <rgbColor rgb="FFE0F2F1"/>
      <rgbColor rgb="FF660066"/>
      <rgbColor rgb="FFFF8080"/>
      <rgbColor rgb="FF07598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5F6B7A"/>
      <rgbColor rgb="FF969696"/>
      <rgbColor rgb="FF003366"/>
      <rgbColor rgb="FF339966"/>
      <rgbColor rgb="FF003300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8"/>
    <col collapsed="false" customWidth="true" hidden="false" outlineLevel="0" max="3" min="3" style="0" width="19"/>
    <col collapsed="false" customWidth="true" hidden="false" outlineLevel="0" max="4" min="4" style="0" width="90"/>
  </cols>
  <sheetData>
    <row r="1" customFormat="false" ht="24" hidden="false" customHeight="true" outlineLevel="0" collapsed="false">
      <c r="A1" s="1"/>
      <c r="B1" s="1"/>
      <c r="C1" s="1"/>
      <c r="D1" s="1"/>
    </row>
    <row r="2" customFormat="false" ht="24" hidden="false" customHeight="true" outlineLevel="0" collapsed="false">
      <c r="A2" s="2" t="s">
        <v>0</v>
      </c>
      <c r="B2" s="1"/>
      <c r="C2" s="1"/>
      <c r="D2" s="1"/>
    </row>
    <row r="3" customFormat="false" ht="24" hidden="false" customHeight="true" outlineLevel="0" collapsed="false">
      <c r="A3" s="1"/>
      <c r="B3" s="1"/>
      <c r="C3" s="1"/>
      <c r="D3" s="1"/>
    </row>
    <row r="4" customFormat="false" ht="24" hidden="false" customHeight="true" outlineLevel="0" collapsed="false">
      <c r="A4" s="1"/>
      <c r="B4" s="1"/>
      <c r="C4" s="1"/>
      <c r="D4" s="1"/>
    </row>
    <row r="5" customFormat="false" ht="24" hidden="false" customHeight="true" outlineLevel="0" collapsed="false">
      <c r="A5" s="1" t="s">
        <v>1</v>
      </c>
      <c r="B5" s="3"/>
      <c r="C5" s="1"/>
      <c r="D5" s="1" t="s">
        <v>2</v>
      </c>
    </row>
    <row r="6" customFormat="false" ht="24" hidden="false" customHeight="true" outlineLevel="0" collapsed="false">
      <c r="A6" s="1" t="s">
        <v>3</v>
      </c>
      <c r="B6" s="4"/>
      <c r="C6" s="1"/>
      <c r="D6" s="1" t="s">
        <v>4</v>
      </c>
    </row>
    <row r="7" customFormat="false" ht="24" hidden="false" customHeight="true" outlineLevel="0" collapsed="false">
      <c r="A7" s="1" t="s">
        <v>5</v>
      </c>
      <c r="B7" s="4"/>
      <c r="C7" s="1"/>
      <c r="D7" s="1" t="s">
        <v>6</v>
      </c>
    </row>
    <row r="8" customFormat="false" ht="24" hidden="false" customHeight="true" outlineLevel="0" collapsed="false">
      <c r="A8" s="1" t="s">
        <v>7</v>
      </c>
      <c r="B8" s="4"/>
      <c r="C8" s="1"/>
      <c r="D8" s="1" t="s">
        <v>8</v>
      </c>
    </row>
    <row r="9" customFormat="false" ht="24" hidden="false" customHeight="true" outlineLevel="0" collapsed="false">
      <c r="A9" s="1" t="s">
        <v>9</v>
      </c>
      <c r="B9" s="3"/>
      <c r="C9" s="1"/>
      <c r="D9" s="1" t="s">
        <v>10</v>
      </c>
    </row>
    <row r="10" customFormat="false" ht="24" hidden="false" customHeight="true" outlineLevel="0" collapsed="false">
      <c r="A10" s="1" t="s">
        <v>11</v>
      </c>
      <c r="B10" s="4"/>
      <c r="C10" s="1"/>
      <c r="D10" s="1" t="s">
        <v>12</v>
      </c>
    </row>
    <row r="11" customFormat="false" ht="24" hidden="false" customHeight="true" outlineLevel="0" collapsed="false">
      <c r="A11" s="1" t="s">
        <v>13</v>
      </c>
      <c r="B11" s="4"/>
      <c r="C11" s="1"/>
      <c r="D11" s="1" t="s">
        <v>14</v>
      </c>
    </row>
    <row r="12" customFormat="false" ht="24" hidden="false" customHeight="true" outlineLevel="0" collapsed="false">
      <c r="A12" s="1" t="s">
        <v>15</v>
      </c>
      <c r="B12" s="4"/>
      <c r="C12" s="1"/>
      <c r="D12" s="1" t="s">
        <v>16</v>
      </c>
    </row>
    <row r="13" customFormat="false" ht="24" hidden="false" customHeight="true" outlineLevel="0" collapsed="false">
      <c r="A13" s="1" t="s">
        <v>17</v>
      </c>
      <c r="B13" s="4"/>
      <c r="C13" s="1"/>
      <c r="D13" s="1" t="s">
        <v>18</v>
      </c>
    </row>
    <row r="14" customFormat="false" ht="24" hidden="false" customHeight="true" outlineLevel="0" collapsed="false">
      <c r="A14" s="1" t="s">
        <v>19</v>
      </c>
      <c r="B14" s="5" t="str">
        <f aca="false">IF(OR(B5="",B8=""),"",EDATE(B5,B8)-1)</f>
        <v/>
      </c>
      <c r="C14" s="1"/>
      <c r="D14" s="1"/>
    </row>
    <row r="15" customFormat="false" ht="24" hidden="false" customHeight="true" outlineLevel="0" collapsed="false">
      <c r="A15" s="1"/>
      <c r="B15" s="1"/>
      <c r="C15" s="1"/>
      <c r="D15" s="1"/>
    </row>
    <row r="16" customFormat="false" ht="24" hidden="false" customHeight="true" outlineLevel="0" collapsed="false">
      <c r="A16" s="1"/>
      <c r="B16" s="1"/>
      <c r="C16" s="1"/>
      <c r="D16" s="1"/>
    </row>
    <row r="17" customFormat="false" ht="24" hidden="false" customHeight="true" outlineLevel="0" collapsed="false">
      <c r="A17" s="1"/>
      <c r="B17" s="1"/>
      <c r="C17" s="1"/>
      <c r="D17" s="1"/>
    </row>
    <row r="18" customFormat="false" ht="24" hidden="false" customHeight="true" outlineLevel="0" collapsed="false">
      <c r="A18" s="1"/>
      <c r="B18" s="1"/>
      <c r="C18" s="1"/>
      <c r="D18" s="1"/>
    </row>
    <row r="19" customFormat="false" ht="24" hidden="false" customHeight="true" outlineLevel="0" collapsed="false">
      <c r="A19" s="1"/>
      <c r="B19" s="1"/>
      <c r="C19" s="1"/>
      <c r="D19" s="1"/>
    </row>
    <row r="20" customFormat="false" ht="24" hidden="false" customHeight="true" outlineLevel="0" collapsed="false">
      <c r="A20" s="1"/>
      <c r="B20" s="1"/>
      <c r="C20" s="1"/>
      <c r="D20" s="1"/>
    </row>
    <row r="21" customFormat="false" ht="24" hidden="false" customHeight="true" outlineLevel="0" collapsed="false">
      <c r="A21" s="1"/>
      <c r="B21" s="1"/>
      <c r="C21" s="1"/>
      <c r="D21" s="1"/>
    </row>
    <row r="22" customFormat="false" ht="24" hidden="false" customHeight="true" outlineLevel="0" collapsed="false">
      <c r="A22" s="1"/>
      <c r="B22" s="1"/>
      <c r="C22" s="1"/>
      <c r="D22" s="1"/>
    </row>
    <row r="23" customFormat="false" ht="24" hidden="false" customHeight="true" outlineLevel="0" collapsed="false">
      <c r="A23" s="1"/>
      <c r="B23" s="1"/>
      <c r="C23" s="1"/>
      <c r="D23" s="1"/>
    </row>
    <row r="24" customFormat="false" ht="24" hidden="false" customHeight="true" outlineLevel="0" collapsed="false">
      <c r="A24" s="1"/>
      <c r="B24" s="1"/>
      <c r="C24" s="1"/>
      <c r="D24" s="1"/>
    </row>
    <row r="25" customFormat="false" ht="24" hidden="false" customHeight="true" outlineLevel="0" collapsed="false">
      <c r="A25" s="1"/>
      <c r="B25" s="1"/>
      <c r="C25" s="1"/>
      <c r="D25" s="1"/>
    </row>
    <row r="26" customFormat="false" ht="24" hidden="false" customHeight="true" outlineLevel="0" collapsed="false">
      <c r="A26" s="1"/>
      <c r="B26" s="1"/>
      <c r="C26" s="1"/>
      <c r="D26" s="1"/>
    </row>
    <row r="27" customFormat="false" ht="24" hidden="false" customHeight="true" outlineLevel="0" collapsed="false">
      <c r="A27" s="1"/>
      <c r="B27" s="1"/>
      <c r="C27" s="1"/>
      <c r="D27" s="1"/>
    </row>
    <row r="28" customFormat="false" ht="24" hidden="false" customHeight="true" outlineLevel="0" collapsed="false">
      <c r="A28" s="1"/>
      <c r="B28" s="1"/>
      <c r="C28" s="1"/>
      <c r="D28" s="1"/>
    </row>
    <row r="29" customFormat="false" ht="24" hidden="false" customHeight="true" outlineLevel="0" collapsed="false">
      <c r="A29" s="1"/>
      <c r="B29" s="1"/>
      <c r="C29" s="1"/>
      <c r="D29" s="1"/>
    </row>
    <row r="30" customFormat="false" ht="24" hidden="false" customHeight="true" outlineLevel="0" collapsed="false">
      <c r="A30" s="1"/>
      <c r="B30" s="1"/>
      <c r="C30" s="1"/>
      <c r="D30" s="1"/>
    </row>
    <row r="31" customFormat="false" ht="24" hidden="false" customHeight="true" outlineLevel="0" collapsed="false">
      <c r="A31" s="1"/>
      <c r="B31" s="1"/>
      <c r="C31" s="1"/>
      <c r="D31" s="1"/>
    </row>
    <row r="32" customFormat="false" ht="24" hidden="false" customHeight="true" outlineLevel="0" collapsed="false">
      <c r="A32" s="1"/>
      <c r="B32" s="1"/>
      <c r="C32" s="1"/>
      <c r="D32" s="1"/>
    </row>
    <row r="33" customFormat="false" ht="24" hidden="false" customHeight="true" outlineLevel="0" collapsed="false">
      <c r="A33" s="1"/>
      <c r="B33" s="1"/>
      <c r="C33" s="1"/>
      <c r="D33" s="1"/>
    </row>
    <row r="34" customFormat="false" ht="24" hidden="false" customHeight="true" outlineLevel="0" collapsed="false">
      <c r="A34" s="1"/>
      <c r="B34" s="1"/>
      <c r="C34" s="1"/>
      <c r="D34" s="1"/>
    </row>
    <row r="35" customFormat="false" ht="24" hidden="false" customHeight="true" outlineLevel="0" collapsed="false">
      <c r="A35" s="1"/>
      <c r="B35" s="1"/>
      <c r="C35" s="1"/>
      <c r="D35" s="1"/>
    </row>
    <row r="36" customFormat="false" ht="24" hidden="false" customHeight="true" outlineLevel="0" collapsed="false">
      <c r="A36" s="1"/>
      <c r="B36" s="1"/>
      <c r="C36" s="1"/>
      <c r="D36" s="1"/>
    </row>
    <row r="37" customFormat="false" ht="24" hidden="false" customHeight="true" outlineLevel="0" collapsed="false">
      <c r="A37" s="1"/>
      <c r="B37" s="1"/>
      <c r="C37" s="1"/>
      <c r="D37" s="1"/>
    </row>
    <row r="38" customFormat="false" ht="24" hidden="false" customHeight="true" outlineLevel="0" collapsed="false">
      <c r="A38" s="1"/>
      <c r="B38" s="1"/>
      <c r="C38" s="1"/>
      <c r="D38" s="1"/>
    </row>
    <row r="39" customFormat="false" ht="24" hidden="false" customHeight="true" outlineLevel="0" collapsed="false">
      <c r="A39" s="1"/>
      <c r="B39" s="1"/>
      <c r="C39" s="1"/>
      <c r="D39" s="1"/>
    </row>
    <row r="40" customFormat="false" ht="24" hidden="false" customHeight="true" outlineLevel="0" collapsed="false">
      <c r="A40" s="1"/>
      <c r="B40" s="1"/>
      <c r="C40" s="1"/>
      <c r="D40" s="1"/>
    </row>
    <row r="41" customFormat="false" ht="24" hidden="false" customHeight="true" outlineLevel="0" collapsed="false">
      <c r="A41" s="1"/>
      <c r="B41" s="1"/>
      <c r="C41" s="1"/>
      <c r="D41" s="1"/>
    </row>
    <row r="42" customFormat="false" ht="24" hidden="false" customHeight="true" outlineLevel="0" collapsed="false">
      <c r="A42" s="1"/>
      <c r="B42" s="1"/>
      <c r="C42" s="1"/>
      <c r="D42" s="1"/>
    </row>
    <row r="43" customFormat="false" ht="24" hidden="false" customHeight="true" outlineLevel="0" collapsed="false">
      <c r="A43" s="1"/>
      <c r="B43" s="1"/>
      <c r="C43" s="1"/>
      <c r="D43" s="1"/>
    </row>
    <row r="44" customFormat="false" ht="24" hidden="false" customHeight="true" outlineLevel="0" collapsed="false">
      <c r="A44" s="1"/>
      <c r="B44" s="1"/>
      <c r="C44" s="1"/>
      <c r="D44" s="1"/>
    </row>
    <row r="45" customFormat="false" ht="24" hidden="false" customHeight="true" outlineLevel="0" collapsed="false">
      <c r="A45" s="1"/>
      <c r="B45" s="1"/>
      <c r="C45" s="1"/>
      <c r="D45" s="1"/>
    </row>
    <row r="46" customFormat="false" ht="24" hidden="false" customHeight="true" outlineLevel="0" collapsed="false">
      <c r="A46" s="1"/>
      <c r="B46" s="1"/>
      <c r="C46" s="1"/>
      <c r="D46" s="1"/>
    </row>
    <row r="47" customFormat="false" ht="24" hidden="false" customHeight="true" outlineLevel="0" collapsed="false">
      <c r="A47" s="1"/>
      <c r="B47" s="1"/>
      <c r="C47" s="1"/>
      <c r="D47" s="1"/>
    </row>
    <row r="48" customFormat="false" ht="24" hidden="false" customHeight="true" outlineLevel="0" collapsed="false">
      <c r="A48" s="1"/>
      <c r="B48" s="1"/>
      <c r="C48" s="1"/>
      <c r="D48" s="1"/>
    </row>
    <row r="49" customFormat="false" ht="24" hidden="false" customHeight="true" outlineLevel="0" collapsed="false">
      <c r="A49" s="1"/>
      <c r="B49" s="1"/>
      <c r="C49" s="1"/>
      <c r="D49" s="1"/>
    </row>
    <row r="50" customFormat="false" ht="24" hidden="false" customHeight="true" outlineLevel="0" collapsed="false">
      <c r="A50" s="1"/>
      <c r="B50" s="1"/>
      <c r="C50" s="1"/>
      <c r="D50" s="1"/>
    </row>
    <row r="51" customFormat="false" ht="24" hidden="false" customHeight="true" outlineLevel="0" collapsed="false">
      <c r="A51" s="1"/>
      <c r="B51" s="1"/>
      <c r="C51" s="1"/>
      <c r="D51" s="1"/>
    </row>
    <row r="52" customFormat="false" ht="24" hidden="false" customHeight="true" outlineLevel="0" collapsed="false">
      <c r="A52" s="1"/>
      <c r="B52" s="1"/>
      <c r="C52" s="1"/>
      <c r="D52" s="1"/>
    </row>
    <row r="53" customFormat="false" ht="24" hidden="false" customHeight="true" outlineLevel="0" collapsed="false">
      <c r="A53" s="1"/>
      <c r="B53" s="1"/>
      <c r="C53" s="1"/>
      <c r="D53" s="1"/>
    </row>
    <row r="54" customFormat="false" ht="24" hidden="false" customHeight="true" outlineLevel="0" collapsed="false">
      <c r="A54" s="1"/>
      <c r="B54" s="1"/>
      <c r="C54" s="1"/>
      <c r="D54" s="1"/>
    </row>
    <row r="55" customFormat="false" ht="24" hidden="false" customHeight="true" outlineLevel="0" collapsed="false">
      <c r="A55" s="1"/>
      <c r="B55" s="1"/>
      <c r="C55" s="1"/>
      <c r="D55" s="1"/>
    </row>
    <row r="56" customFormat="false" ht="24" hidden="false" customHeight="true" outlineLevel="0" collapsed="false">
      <c r="A56" s="1"/>
      <c r="B56" s="1"/>
      <c r="C56" s="1"/>
      <c r="D56" s="1"/>
    </row>
    <row r="57" customFormat="false" ht="24" hidden="false" customHeight="true" outlineLevel="0" collapsed="false">
      <c r="A57" s="1"/>
      <c r="B57" s="1"/>
      <c r="C57" s="1"/>
      <c r="D57" s="1"/>
    </row>
    <row r="58" customFormat="false" ht="24" hidden="false" customHeight="true" outlineLevel="0" collapsed="false">
      <c r="A58" s="1"/>
      <c r="B58" s="1"/>
      <c r="C58" s="1"/>
      <c r="D58" s="1"/>
    </row>
    <row r="59" customFormat="false" ht="24" hidden="false" customHeight="true" outlineLevel="0" collapsed="false">
      <c r="A59" s="1"/>
      <c r="B59" s="1"/>
      <c r="C59" s="1"/>
      <c r="D59" s="1"/>
    </row>
    <row r="60" customFormat="false" ht="24" hidden="false" customHeight="true" outlineLevel="0" collapsed="false">
      <c r="A60" s="1"/>
      <c r="B60" s="1"/>
      <c r="C60" s="1"/>
      <c r="D60" s="1"/>
    </row>
    <row r="61" customFormat="false" ht="24" hidden="false" customHeight="true" outlineLevel="0" collapsed="false">
      <c r="A61" s="1"/>
      <c r="B61" s="1"/>
      <c r="C61" s="1"/>
      <c r="D61" s="1"/>
    </row>
    <row r="62" customFormat="false" ht="24" hidden="false" customHeight="true" outlineLevel="0" collapsed="false">
      <c r="A62" s="1"/>
      <c r="B62" s="1"/>
      <c r="C62" s="1"/>
      <c r="D62" s="1"/>
    </row>
    <row r="63" customFormat="false" ht="24" hidden="false" customHeight="true" outlineLevel="0" collapsed="false">
      <c r="A63" s="1"/>
      <c r="B63" s="1"/>
      <c r="C63" s="1"/>
      <c r="D63" s="1"/>
    </row>
    <row r="64" customFormat="false" ht="24" hidden="false" customHeight="true" outlineLevel="0" collapsed="false">
      <c r="A64" s="1"/>
      <c r="B64" s="1"/>
      <c r="C64" s="1"/>
      <c r="D64" s="1"/>
    </row>
    <row r="65" customFormat="false" ht="24" hidden="false" customHeight="true" outlineLevel="0" collapsed="false">
      <c r="A65" s="1"/>
      <c r="B65" s="1"/>
      <c r="C65" s="1"/>
      <c r="D65" s="1"/>
    </row>
    <row r="66" customFormat="false" ht="24" hidden="false" customHeight="true" outlineLevel="0" collapsed="false">
      <c r="A66" s="1"/>
      <c r="B66" s="1"/>
      <c r="C66" s="1"/>
      <c r="D66" s="1"/>
    </row>
    <row r="67" customFormat="false" ht="24" hidden="false" customHeight="true" outlineLevel="0" collapsed="false">
      <c r="A67" s="1"/>
      <c r="B67" s="1"/>
      <c r="C67" s="1"/>
      <c r="D67" s="1"/>
    </row>
    <row r="68" customFormat="false" ht="24" hidden="false" customHeight="true" outlineLevel="0" collapsed="false">
      <c r="A68" s="1"/>
      <c r="B68" s="1"/>
      <c r="C68" s="1"/>
      <c r="D68" s="1"/>
    </row>
    <row r="69" customFormat="false" ht="24" hidden="false" customHeight="true" outlineLevel="0" collapsed="false">
      <c r="A69" s="1"/>
      <c r="B69" s="1"/>
      <c r="C69" s="1"/>
      <c r="D69" s="1"/>
    </row>
    <row r="70" customFormat="false" ht="24" hidden="false" customHeight="true" outlineLevel="0" collapsed="false">
      <c r="A70" s="1"/>
      <c r="B70" s="1"/>
      <c r="C70" s="1"/>
      <c r="D70" s="1"/>
    </row>
    <row r="71" customFormat="false" ht="24" hidden="false" customHeight="true" outlineLevel="0" collapsed="false">
      <c r="A71" s="1"/>
      <c r="B71" s="1"/>
      <c r="C71" s="1"/>
      <c r="D71" s="1"/>
    </row>
    <row r="72" customFormat="false" ht="24" hidden="false" customHeight="true" outlineLevel="0" collapsed="false">
      <c r="A72" s="1"/>
      <c r="B72" s="1"/>
      <c r="C72" s="1"/>
      <c r="D72" s="1"/>
    </row>
    <row r="73" customFormat="false" ht="24" hidden="false" customHeight="true" outlineLevel="0" collapsed="false">
      <c r="A73" s="1"/>
      <c r="B73" s="1"/>
      <c r="C73" s="1"/>
      <c r="D73" s="1"/>
    </row>
    <row r="74" customFormat="false" ht="24" hidden="false" customHeight="true" outlineLevel="0" collapsed="false">
      <c r="A74" s="1"/>
      <c r="B74" s="1"/>
      <c r="C74" s="1"/>
      <c r="D74" s="1"/>
    </row>
    <row r="75" customFormat="false" ht="24" hidden="false" customHeight="true" outlineLevel="0" collapsed="false">
      <c r="A75" s="1"/>
      <c r="B75" s="1"/>
      <c r="C75" s="1"/>
      <c r="D75" s="1"/>
    </row>
    <row r="76" customFormat="false" ht="24" hidden="false" customHeight="true" outlineLevel="0" collapsed="false">
      <c r="A76" s="1"/>
      <c r="B76" s="1"/>
      <c r="C76" s="1"/>
      <c r="D76" s="1"/>
    </row>
    <row r="77" customFormat="false" ht="24" hidden="false" customHeight="true" outlineLevel="0" collapsed="false">
      <c r="A77" s="1"/>
      <c r="B77" s="1"/>
      <c r="C77" s="1"/>
      <c r="D77" s="1"/>
    </row>
    <row r="78" customFormat="false" ht="24" hidden="false" customHeight="true" outlineLevel="0" collapsed="false">
      <c r="A78" s="1"/>
      <c r="B78" s="1"/>
      <c r="C78" s="1"/>
      <c r="D78" s="1"/>
    </row>
    <row r="79" customFormat="false" ht="24" hidden="false" customHeight="true" outlineLevel="0" collapsed="false">
      <c r="A79" s="1"/>
      <c r="B79" s="1"/>
      <c r="C79" s="1"/>
      <c r="D79" s="1"/>
    </row>
    <row r="80" customFormat="false" ht="24" hidden="false" customHeight="true" outlineLevel="0" collapsed="false">
      <c r="A80" s="1"/>
      <c r="B80" s="1"/>
      <c r="C80" s="1"/>
      <c r="D80" s="1"/>
    </row>
    <row r="81" customFormat="false" ht="24" hidden="false" customHeight="true" outlineLevel="0" collapsed="false">
      <c r="A81" s="1"/>
      <c r="B81" s="1"/>
      <c r="C81" s="1"/>
      <c r="D81" s="1"/>
    </row>
    <row r="82" customFormat="false" ht="24" hidden="false" customHeight="true" outlineLevel="0" collapsed="false">
      <c r="A82" s="1"/>
      <c r="B82" s="1"/>
      <c r="C82" s="1"/>
      <c r="D82" s="1"/>
    </row>
    <row r="83" customFormat="false" ht="24" hidden="false" customHeight="true" outlineLevel="0" collapsed="false">
      <c r="A83" s="1"/>
      <c r="B83" s="1"/>
      <c r="C83" s="1"/>
      <c r="D83" s="1"/>
    </row>
    <row r="84" customFormat="false" ht="24" hidden="false" customHeight="true" outlineLevel="0" collapsed="false">
      <c r="A84" s="1"/>
      <c r="B84" s="1"/>
      <c r="C84" s="1"/>
      <c r="D84" s="1"/>
    </row>
    <row r="85" customFormat="false" ht="24" hidden="false" customHeight="true" outlineLevel="0" collapsed="false">
      <c r="A85" s="1"/>
      <c r="B85" s="1"/>
      <c r="C85" s="1"/>
      <c r="D85" s="1"/>
    </row>
    <row r="86" customFormat="false" ht="24" hidden="false" customHeight="true" outlineLevel="0" collapsed="false">
      <c r="A86" s="1"/>
      <c r="B86" s="1"/>
      <c r="C86" s="1"/>
      <c r="D86" s="1"/>
    </row>
    <row r="87" customFormat="false" ht="24" hidden="false" customHeight="true" outlineLevel="0" collapsed="false">
      <c r="A87" s="1"/>
      <c r="B87" s="1"/>
      <c r="C87" s="1"/>
      <c r="D87" s="1"/>
    </row>
    <row r="88" customFormat="false" ht="24" hidden="false" customHeight="true" outlineLevel="0" collapsed="false">
      <c r="A88" s="1"/>
      <c r="B88" s="1"/>
      <c r="C88" s="1"/>
      <c r="D88" s="1"/>
    </row>
    <row r="89" customFormat="false" ht="24" hidden="false" customHeight="true" outlineLevel="0" collapsed="false">
      <c r="A89" s="1"/>
      <c r="B89" s="1"/>
      <c r="C89" s="1"/>
      <c r="D89" s="1"/>
    </row>
    <row r="90" customFormat="false" ht="24" hidden="false" customHeight="true" outlineLevel="0" collapsed="false">
      <c r="A90" s="1"/>
      <c r="B90" s="1"/>
      <c r="C90" s="1"/>
      <c r="D90" s="1"/>
    </row>
    <row r="91" customFormat="false" ht="24" hidden="false" customHeight="true" outlineLevel="0" collapsed="false">
      <c r="A91" s="1"/>
      <c r="B91" s="1"/>
      <c r="C91" s="1"/>
      <c r="D91" s="1"/>
    </row>
    <row r="92" customFormat="false" ht="24" hidden="false" customHeight="true" outlineLevel="0" collapsed="false">
      <c r="A92" s="1"/>
      <c r="B92" s="1"/>
      <c r="C92" s="1"/>
      <c r="D92" s="1"/>
    </row>
    <row r="93" customFormat="false" ht="24" hidden="false" customHeight="true" outlineLevel="0" collapsed="false">
      <c r="A93" s="1"/>
      <c r="B93" s="1"/>
      <c r="C93" s="1"/>
      <c r="D93" s="1"/>
    </row>
    <row r="94" customFormat="false" ht="24" hidden="false" customHeight="true" outlineLevel="0" collapsed="false">
      <c r="A94" s="1"/>
      <c r="B94" s="1"/>
      <c r="C94" s="1"/>
      <c r="D94" s="1"/>
    </row>
    <row r="95" customFormat="false" ht="24" hidden="false" customHeight="true" outlineLevel="0" collapsed="false">
      <c r="A95" s="1"/>
      <c r="B95" s="1"/>
      <c r="C95" s="1"/>
      <c r="D95" s="1"/>
    </row>
    <row r="96" customFormat="false" ht="24" hidden="false" customHeight="true" outlineLevel="0" collapsed="false">
      <c r="A96" s="1"/>
      <c r="B96" s="1"/>
      <c r="C96" s="1"/>
      <c r="D96" s="1"/>
    </row>
    <row r="97" customFormat="false" ht="24" hidden="false" customHeight="true" outlineLevel="0" collapsed="false">
      <c r="A97" s="1"/>
      <c r="B97" s="1"/>
      <c r="C97" s="1"/>
      <c r="D97" s="1"/>
    </row>
    <row r="98" customFormat="false" ht="24" hidden="false" customHeight="true" outlineLevel="0" collapsed="false">
      <c r="A98" s="1"/>
      <c r="B98" s="1"/>
      <c r="C98" s="1"/>
      <c r="D98" s="1"/>
    </row>
    <row r="99" customFormat="false" ht="24" hidden="false" customHeight="true" outlineLevel="0" collapsed="false">
      <c r="A99" s="1"/>
      <c r="B99" s="1"/>
      <c r="C99" s="1"/>
      <c r="D99" s="1"/>
    </row>
    <row r="100" customFormat="false" ht="24" hidden="false" customHeight="true" outlineLevel="0" collapsed="false">
      <c r="A100" s="1"/>
      <c r="B100" s="1"/>
      <c r="C100" s="1"/>
      <c r="D100" s="1"/>
    </row>
    <row r="101" customFormat="false" ht="24" hidden="false" customHeight="true" outlineLevel="0" collapsed="false">
      <c r="A101" s="1"/>
      <c r="B101" s="1"/>
      <c r="C101" s="1"/>
      <c r="D101" s="1"/>
    </row>
    <row r="102" customFormat="false" ht="24" hidden="false" customHeight="true" outlineLevel="0" collapsed="false">
      <c r="A102" s="1"/>
      <c r="B102" s="1"/>
      <c r="C102" s="1"/>
      <c r="D102" s="1"/>
    </row>
    <row r="103" customFormat="false" ht="24" hidden="false" customHeight="true" outlineLevel="0" collapsed="false">
      <c r="A103" s="1"/>
      <c r="B103" s="1"/>
      <c r="C103" s="1"/>
      <c r="D103" s="1"/>
    </row>
    <row r="104" customFormat="false" ht="24" hidden="false" customHeight="true" outlineLevel="0" collapsed="false">
      <c r="A104" s="1"/>
      <c r="B104" s="1"/>
      <c r="C104" s="1"/>
      <c r="D104" s="1"/>
    </row>
    <row r="105" customFormat="false" ht="24" hidden="false" customHeight="true" outlineLevel="0" collapsed="false">
      <c r="A105" s="1"/>
      <c r="B105" s="1"/>
      <c r="C105" s="1"/>
      <c r="D105" s="1"/>
    </row>
    <row r="106" customFormat="false" ht="24" hidden="false" customHeight="true" outlineLevel="0" collapsed="false">
      <c r="A106" s="1"/>
      <c r="B106" s="1"/>
      <c r="C106" s="1"/>
      <c r="D106" s="1"/>
    </row>
    <row r="107" customFormat="false" ht="24" hidden="false" customHeight="true" outlineLevel="0" collapsed="false">
      <c r="A107" s="1"/>
      <c r="B107" s="1"/>
      <c r="C107" s="1"/>
      <c r="D107" s="1"/>
    </row>
    <row r="108" customFormat="false" ht="24" hidden="false" customHeight="true" outlineLevel="0" collapsed="false">
      <c r="A108" s="1"/>
      <c r="B108" s="1"/>
      <c r="C108" s="1"/>
      <c r="D108" s="1"/>
    </row>
    <row r="109" customFormat="false" ht="24" hidden="false" customHeight="true" outlineLevel="0" collapsed="false">
      <c r="A109" s="1"/>
      <c r="B109" s="1"/>
      <c r="C109" s="1"/>
      <c r="D109" s="1"/>
    </row>
    <row r="110" customFormat="false" ht="24" hidden="false" customHeight="true" outlineLevel="0" collapsed="false">
      <c r="A110" s="1"/>
      <c r="B110" s="1"/>
      <c r="C110" s="1"/>
      <c r="D110" s="1"/>
    </row>
  </sheetData>
  <sheetProtection sheet="true" formatColumns="false" formatRows="false" insertRows="false" deleteRows="false" autoFilter="false"/>
  <dataValidations count="4">
    <dataValidation allowBlank="false" errorStyle="stop" operator="between" showDropDown="false" showErrorMessage="false" showInputMessage="false" sqref="B7" type="list">
      <formula1>"Thuê,Có sẵn"</formula1>
      <formula2>0</formula2>
    </dataValidation>
    <dataValidation allowBlank="false" errorStyle="stop" operator="between" showDropDown="false" showErrorMessage="false" showInputMessage="false" sqref="B10:B13" type="list">
      <formula1>"Đã rà đủ,Chưa đủ"</formula1>
      <formula2>0</formula2>
    </dataValidation>
    <dataValidation allowBlank="false" errorStyle="stop" operator="between" showDropDown="false" showErrorMessage="false" showInputMessage="false" sqref="B8" type="whole">
      <formula1>1</formula1>
      <formula2>12</formula2>
    </dataValidation>
    <dataValidation allowBlank="true" error="Nhập ngày theo định dạng ngày (vd 15/01/2027)." errorStyle="stop" errorTitle="Ngày không hợp lệ" operator="greaterThan" showDropDown="false" showErrorMessage="true" showInputMessage="false" sqref="B5 B9" type="date">
      <formula1>36526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25"/>
    <col collapsed="false" customWidth="true" hidden="false" outlineLevel="0" max="3" min="3" style="0" width="22"/>
    <col collapsed="false" customWidth="true" hidden="false" outlineLevel="0" max="4" min="4" style="0" width="32"/>
    <col collapsed="false" customWidth="true" hidden="false" outlineLevel="0" max="6" min="5" style="0" width="22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</row>
    <row r="2" customFormat="false" ht="24" hidden="false" customHeight="true" outlineLevel="0" collapsed="false">
      <c r="A2" s="2" t="s">
        <v>20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1" t="s">
        <v>21</v>
      </c>
      <c r="B3" s="6" t="str">
        <f aca="false">IF(OR(COUNTBLANK('Phương án'!B5:B9)&gt;0,'Phương án'!B9&gt;'Phương án'!B5,'Phương án'!B8&lt;1,'Phương án'!B8&gt;12,COUNTIFS('Phương án'!B10:B13,"Đã rà đủ")&lt;4,COUNTIFS('Danh mục'!N6:N65,"Thiếu/sai dữ liệu")&gt;0,COUNTIFS('Lịch thanh toán'!H6:H105,"Thiếu/sai dữ liệu")&gt;0,COUNTIFS('Nguồn tiền'!D6:D25,"Thiếu/sai dữ liệu")&gt;0),"Dự toán chưa đủ dữ liệu",IF(ROUND(B15,0)&lt;&gt;0,"Lịch trả chưa khớp danh mục","Đã nhập đủ"))</f>
        <v>Dự toán chưa đủ dữ liệu</v>
      </c>
      <c r="C3" s="6"/>
      <c r="D3" s="6"/>
      <c r="E3" s="6"/>
      <c r="F3" s="6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39.75" hidden="false" customHeight="true" outlineLevel="0" collapsed="false">
      <c r="A5" s="7" t="s">
        <v>22</v>
      </c>
      <c r="B5" s="7" t="s">
        <v>23</v>
      </c>
      <c r="C5" s="1"/>
      <c r="D5" s="7" t="s">
        <v>24</v>
      </c>
      <c r="E5" s="7" t="s">
        <v>23</v>
      </c>
      <c r="F5" s="1"/>
    </row>
    <row r="6" customFormat="false" ht="24" hidden="false" customHeight="true" outlineLevel="0" collapsed="false">
      <c r="A6" s="1" t="s">
        <v>25</v>
      </c>
      <c r="B6" s="8" t="n">
        <f aca="false">SUMIFS('Danh mục'!$H$6:$H$65,'Danh mục'!$B$6:$B$65,"A")</f>
        <v>0</v>
      </c>
      <c r="C6" s="1"/>
      <c r="D6" s="9" t="s">
        <v>26</v>
      </c>
      <c r="E6" s="10" t="str">
        <f aca="false">IF($B$3="Đã nhập đủ",B10,"Chưa đủ dữ liệu")</f>
        <v>Chưa đủ dữ liệu</v>
      </c>
      <c r="F6" s="1"/>
    </row>
    <row r="7" customFormat="false" ht="24" hidden="false" customHeight="true" outlineLevel="0" collapsed="false">
      <c r="A7" s="1" t="s">
        <v>27</v>
      </c>
      <c r="B7" s="8" t="n">
        <f aca="false">SUMIFS('Danh mục'!$H$6:$H$65,'Danh mục'!$B$6:$B$65,"B1")</f>
        <v>0</v>
      </c>
      <c r="C7" s="1"/>
      <c r="D7" s="9" t="s">
        <v>28</v>
      </c>
      <c r="E7" s="10" t="str">
        <f aca="false">IF($B$3="Đã nhập đủ",B12,"Chưa đủ dữ liệu")</f>
        <v>Chưa đủ dữ liệu</v>
      </c>
      <c r="F7" s="1"/>
    </row>
    <row r="8" customFormat="false" ht="24" hidden="false" customHeight="true" outlineLevel="0" collapsed="false">
      <c r="A8" s="1" t="s">
        <v>29</v>
      </c>
      <c r="B8" s="8" t="n">
        <f aca="false">SUMIFS('Danh mục'!$H$6:$H$65,'Danh mục'!$B$6:$B$65,"B2")</f>
        <v>0</v>
      </c>
      <c r="C8" s="1"/>
      <c r="D8" s="9" t="s">
        <v>30</v>
      </c>
      <c r="E8" s="10" t="str">
        <f aca="false">IF($B$3&lt;&gt;"Đã nhập đủ","Chưa đủ dữ liệu",IF(B17="","Chưa nhập nguồn tiền",B17))</f>
        <v>Chưa đủ dữ liệu</v>
      </c>
      <c r="F8" s="1"/>
    </row>
    <row r="9" customFormat="false" ht="30" hidden="false" customHeight="true" outlineLevel="0" collapsed="false">
      <c r="A9" s="1" t="s">
        <v>31</v>
      </c>
      <c r="B9" s="8" t="n">
        <f aca="false">SUMIFS('Danh mục'!$H$6:$H$65,'Danh mục'!$B$6:$B$65,"C")</f>
        <v>0</v>
      </c>
      <c r="C9" s="1"/>
      <c r="D9" s="11" t="s">
        <v>32</v>
      </c>
      <c r="E9" s="1"/>
      <c r="F9" s="1"/>
    </row>
    <row r="10" customFormat="false" ht="24" hidden="false" customHeight="true" outlineLevel="0" collapsed="false">
      <c r="A10" s="9" t="s">
        <v>26</v>
      </c>
      <c r="B10" s="12" t="n">
        <f aca="false">SUM(B6:B9)</f>
        <v>0</v>
      </c>
      <c r="C10" s="1"/>
      <c r="D10" s="1"/>
      <c r="E10" s="1"/>
      <c r="F10" s="1"/>
    </row>
    <row r="11" customFormat="false" ht="24" hidden="false" customHeight="true" outlineLevel="0" collapsed="false">
      <c r="A11" s="9" t="s">
        <v>33</v>
      </c>
      <c r="B11" s="12" t="n">
        <f aca="false">SUM('Lịch thanh toán'!D6:D105)</f>
        <v>0</v>
      </c>
      <c r="C11" s="1"/>
      <c r="D11" s="1"/>
      <c r="E11" s="1"/>
      <c r="F11" s="1"/>
    </row>
    <row r="12" customFormat="false" ht="24" hidden="false" customHeight="true" outlineLevel="0" collapsed="false">
      <c r="A12" s="9" t="s">
        <v>28</v>
      </c>
      <c r="B12" s="12" t="n">
        <f aca="false">B10-B11</f>
        <v>0</v>
      </c>
      <c r="C12" s="1"/>
      <c r="D12" s="1"/>
      <c r="E12" s="1"/>
      <c r="F12" s="1"/>
    </row>
    <row r="13" customFormat="false" ht="24" hidden="false" customHeight="true" outlineLevel="0" collapsed="false">
      <c r="A13" s="1" t="s">
        <v>34</v>
      </c>
      <c r="B13" s="8" t="n">
        <f aca="false">SUMIFS('Lịch thanh toán'!E6:E105,'Lịch thanh toán'!G6:G105,"&lt;99")</f>
        <v>0</v>
      </c>
      <c r="C13" s="1"/>
      <c r="D13" s="1"/>
      <c r="E13" s="1"/>
      <c r="F13" s="1"/>
    </row>
    <row r="14" customFormat="false" ht="24" hidden="false" customHeight="true" outlineLevel="0" collapsed="false">
      <c r="A14" s="1" t="s">
        <v>35</v>
      </c>
      <c r="B14" s="8" t="n">
        <f aca="false">SUMIFS('Lịch thanh toán'!E6:E105,'Lịch thanh toán'!G6:G105,99)</f>
        <v>0</v>
      </c>
      <c r="C14" s="1"/>
      <c r="D14" s="1"/>
      <c r="E14" s="1"/>
      <c r="F14" s="1"/>
    </row>
    <row r="15" customFormat="false" ht="24" hidden="false" customHeight="true" outlineLevel="0" collapsed="false">
      <c r="A15" s="1" t="s">
        <v>36</v>
      </c>
      <c r="B15" s="8" t="n">
        <f aca="false">B13+B14+B9-B12</f>
        <v>0</v>
      </c>
      <c r="C15" s="1"/>
      <c r="D15" s="1"/>
      <c r="E15" s="1"/>
      <c r="F15" s="1"/>
    </row>
    <row r="16" customFormat="false" ht="24" hidden="false" customHeight="true" outlineLevel="0" collapsed="false">
      <c r="A16" s="1" t="s">
        <v>37</v>
      </c>
      <c r="B16" s="8" t="str">
        <f aca="false">IF(COUNT('Nguồn tiền'!B4)=0,"",'Nguồn tiền'!B4+SUMIFS('Nguồn tiền'!C6:C25,'Nguồn tiền'!D6:D25,"Đủ"))</f>
        <v/>
      </c>
      <c r="C16" s="1"/>
      <c r="D16" s="1"/>
      <c r="E16" s="1"/>
      <c r="F16" s="1"/>
    </row>
    <row r="17" customFormat="false" ht="24" hidden="false" customHeight="true" outlineLevel="0" collapsed="false">
      <c r="A17" s="1" t="s">
        <v>30</v>
      </c>
      <c r="B17" s="8" t="str">
        <f aca="false">IF(COUNT(B16)=0,"",B16-B12)</f>
        <v/>
      </c>
      <c r="C17" s="1"/>
      <c r="D17" s="1"/>
      <c r="E17" s="1"/>
      <c r="F17" s="1"/>
    </row>
    <row r="18" customFormat="false" ht="24" hidden="false" customHeight="true" outlineLevel="0" collapsed="false">
      <c r="A18" s="1"/>
      <c r="B18" s="8"/>
      <c r="C18" s="1"/>
      <c r="D18" s="1"/>
      <c r="E18" s="1"/>
      <c r="F18" s="1"/>
    </row>
    <row r="19" customFormat="false" ht="24" hidden="false" customHeight="true" outlineLevel="0" collapsed="false">
      <c r="A19" s="1"/>
      <c r="B19" s="8"/>
      <c r="C19" s="1"/>
      <c r="D19" s="1"/>
      <c r="E19" s="1"/>
      <c r="F19" s="1"/>
    </row>
    <row r="20" customFormat="false" ht="24" hidden="false" customHeight="true" outlineLevel="0" collapsed="false">
      <c r="A20" s="1" t="s">
        <v>38</v>
      </c>
      <c r="B20" s="8"/>
      <c r="C20" s="1"/>
      <c r="D20" s="1"/>
      <c r="E20" s="1"/>
      <c r="F20" s="1"/>
    </row>
    <row r="21" customFormat="false" ht="24" hidden="false" customHeight="true" outlineLevel="0" collapsed="false">
      <c r="A21" s="1" t="s">
        <v>39</v>
      </c>
      <c r="B21" s="8"/>
      <c r="C21" s="1"/>
      <c r="D21" s="1"/>
      <c r="E21" s="1"/>
      <c r="F21" s="1"/>
    </row>
    <row r="22" customFormat="false" ht="24" hidden="false" customHeight="true" outlineLevel="0" collapsed="false">
      <c r="A22" s="1" t="s">
        <v>40</v>
      </c>
      <c r="B22" s="8"/>
      <c r="C22" s="1"/>
      <c r="D22" s="1"/>
      <c r="E22" s="1"/>
      <c r="F22" s="1"/>
    </row>
    <row r="23" customFormat="false" ht="24" hidden="false" customHeight="true" outlineLevel="0" collapsed="false">
      <c r="A23" s="1"/>
      <c r="B23" s="8"/>
      <c r="C23" s="1"/>
      <c r="D23" s="1"/>
      <c r="E23" s="1"/>
      <c r="F23" s="1"/>
    </row>
    <row r="24" customFormat="false" ht="39.75" hidden="false" customHeight="true" outlineLevel="0" collapsed="false">
      <c r="A24" s="7" t="s">
        <v>41</v>
      </c>
      <c r="B24" s="13" t="s">
        <v>42</v>
      </c>
      <c r="C24" s="13" t="s">
        <v>43</v>
      </c>
      <c r="D24" s="13" t="s">
        <v>44</v>
      </c>
      <c r="E24" s="1"/>
      <c r="F24" s="1"/>
    </row>
    <row r="25" customFormat="false" ht="24" hidden="false" customHeight="true" outlineLevel="0" collapsed="false">
      <c r="A25" s="1" t="s">
        <v>45</v>
      </c>
      <c r="B25" s="8" t="n">
        <f aca="false">SUMIFS('Lịch thanh toán'!$E$6:$E$105,'Lịch thanh toán'!$G$6:$G$105,0)</f>
        <v>0</v>
      </c>
      <c r="C25" s="14" t="str">
        <f aca="false">IF(OR(D25="",COUNT('Nguồn tiền'!$B$4)=0),"",'Nguồn tiền'!$B$4+SUMIFS('Nguồn tiền'!$C$6:$C$25,'Nguồn tiền'!$B$6:$B$25,"&lt;="&amp;D25,'Nguồn tiền'!$D$6:$D$25,"Đủ")-$B$9-SUMIFS('Lịch thanh toán'!$E$6:$E$105,'Lịch thanh toán'!$G$6:$G$105,"&lt;="&amp;0))</f>
        <v/>
      </c>
      <c r="D25" s="15" t="str">
        <f aca="false">IF(OR('Phương án'!$B$5="",'Phương án'!$B$8&lt;0),"",'Phương án'!$B$5)</f>
        <v/>
      </c>
      <c r="E25" s="1"/>
      <c r="F25" s="1"/>
    </row>
    <row r="26" customFormat="false" ht="24" hidden="false" customHeight="true" outlineLevel="0" collapsed="false">
      <c r="A26" s="1" t="s">
        <v>46</v>
      </c>
      <c r="B26" s="8" t="str">
        <f aca="false">IF('Phương án'!$B$8&lt;1,"",SUMIFS('Lịch thanh toán'!$E$6:$E$105,'Lịch thanh toán'!$G$6:$G$105,1))</f>
        <v/>
      </c>
      <c r="C26" s="14" t="str">
        <f aca="false">IF(OR(D26="",COUNT('Nguồn tiền'!$B$4)=0),"",'Nguồn tiền'!$B$4+SUMIFS('Nguồn tiền'!$C$6:$C$25,'Nguồn tiền'!$B$6:$B$25,"&lt;="&amp;D26,'Nguồn tiền'!$D$6:$D$25,"Đủ")-$B$9-SUMIFS('Lịch thanh toán'!$E$6:$E$105,'Lịch thanh toán'!$G$6:$G$105,"&lt;="&amp;1))</f>
        <v/>
      </c>
      <c r="D26" s="15" t="str">
        <f aca="false">IF(OR('Phương án'!$B$5="",'Phương án'!$B$8&lt;1),"",EDATE('Phương án'!$B$5,1)-1)</f>
        <v/>
      </c>
      <c r="E26" s="1"/>
      <c r="F26" s="1"/>
    </row>
    <row r="27" customFormat="false" ht="24" hidden="false" customHeight="true" outlineLevel="0" collapsed="false">
      <c r="A27" s="1" t="s">
        <v>47</v>
      </c>
      <c r="B27" s="8" t="str">
        <f aca="false">IF('Phương án'!$B$8&lt;2,"",SUMIFS('Lịch thanh toán'!$E$6:$E$105,'Lịch thanh toán'!$G$6:$G$105,2))</f>
        <v/>
      </c>
      <c r="C27" s="14" t="str">
        <f aca="false">IF(OR(D27="",COUNT('Nguồn tiền'!$B$4)=0),"",'Nguồn tiền'!$B$4+SUMIFS('Nguồn tiền'!$C$6:$C$25,'Nguồn tiền'!$B$6:$B$25,"&lt;="&amp;D27,'Nguồn tiền'!$D$6:$D$25,"Đủ")-$B$9-SUMIFS('Lịch thanh toán'!$E$6:$E$105,'Lịch thanh toán'!$G$6:$G$105,"&lt;="&amp;2))</f>
        <v/>
      </c>
      <c r="D27" s="15" t="str">
        <f aca="false">IF(OR('Phương án'!$B$5="",'Phương án'!$B$8&lt;2),"",EDATE('Phương án'!$B$5,2)-1)</f>
        <v/>
      </c>
      <c r="E27" s="1"/>
      <c r="F27" s="1"/>
    </row>
    <row r="28" customFormat="false" ht="24" hidden="false" customHeight="true" outlineLevel="0" collapsed="false">
      <c r="A28" s="1" t="s">
        <v>48</v>
      </c>
      <c r="B28" s="8" t="str">
        <f aca="false">IF('Phương án'!$B$8&lt;3,"",SUMIFS('Lịch thanh toán'!$E$6:$E$105,'Lịch thanh toán'!$G$6:$G$105,3))</f>
        <v/>
      </c>
      <c r="C28" s="14" t="str">
        <f aca="false">IF(OR(D28="",COUNT('Nguồn tiền'!$B$4)=0),"",'Nguồn tiền'!$B$4+SUMIFS('Nguồn tiền'!$C$6:$C$25,'Nguồn tiền'!$B$6:$B$25,"&lt;="&amp;D28,'Nguồn tiền'!$D$6:$D$25,"Đủ")-$B$9-SUMIFS('Lịch thanh toán'!$E$6:$E$105,'Lịch thanh toán'!$G$6:$G$105,"&lt;="&amp;3))</f>
        <v/>
      </c>
      <c r="D28" s="15" t="str">
        <f aca="false">IF(OR('Phương án'!$B$5="",'Phương án'!$B$8&lt;3),"",EDATE('Phương án'!$B$5,3)-1)</f>
        <v/>
      </c>
      <c r="E28" s="1"/>
      <c r="F28" s="1"/>
    </row>
    <row r="29" customFormat="false" ht="24" hidden="false" customHeight="true" outlineLevel="0" collapsed="false">
      <c r="A29" s="1" t="s">
        <v>49</v>
      </c>
      <c r="B29" s="8" t="str">
        <f aca="false">IF('Phương án'!$B$8&lt;4,"",SUMIFS('Lịch thanh toán'!$E$6:$E$105,'Lịch thanh toán'!$G$6:$G$105,4))</f>
        <v/>
      </c>
      <c r="C29" s="14" t="str">
        <f aca="false">IF(OR(D29="",COUNT('Nguồn tiền'!$B$4)=0),"",'Nguồn tiền'!$B$4+SUMIFS('Nguồn tiền'!$C$6:$C$25,'Nguồn tiền'!$B$6:$B$25,"&lt;="&amp;D29,'Nguồn tiền'!$D$6:$D$25,"Đủ")-$B$9-SUMIFS('Lịch thanh toán'!$E$6:$E$105,'Lịch thanh toán'!$G$6:$G$105,"&lt;="&amp;4))</f>
        <v/>
      </c>
      <c r="D29" s="15" t="str">
        <f aca="false">IF(OR('Phương án'!$B$5="",'Phương án'!$B$8&lt;4),"",EDATE('Phương án'!$B$5,4)-1)</f>
        <v/>
      </c>
      <c r="E29" s="1"/>
      <c r="F29" s="1"/>
    </row>
    <row r="30" customFormat="false" ht="24" hidden="false" customHeight="true" outlineLevel="0" collapsed="false">
      <c r="A30" s="1" t="s">
        <v>50</v>
      </c>
      <c r="B30" s="8" t="str">
        <f aca="false">IF('Phương án'!$B$8&lt;5,"",SUMIFS('Lịch thanh toán'!$E$6:$E$105,'Lịch thanh toán'!$G$6:$G$105,5))</f>
        <v/>
      </c>
      <c r="C30" s="14" t="str">
        <f aca="false">IF(OR(D30="",COUNT('Nguồn tiền'!$B$4)=0),"",'Nguồn tiền'!$B$4+SUMIFS('Nguồn tiền'!$C$6:$C$25,'Nguồn tiền'!$B$6:$B$25,"&lt;="&amp;D30,'Nguồn tiền'!$D$6:$D$25,"Đủ")-$B$9-SUMIFS('Lịch thanh toán'!$E$6:$E$105,'Lịch thanh toán'!$G$6:$G$105,"&lt;="&amp;5))</f>
        <v/>
      </c>
      <c r="D30" s="15" t="str">
        <f aca="false">IF(OR('Phương án'!$B$5="",'Phương án'!$B$8&lt;5),"",EDATE('Phương án'!$B$5,5)-1)</f>
        <v/>
      </c>
      <c r="E30" s="1"/>
      <c r="F30" s="1"/>
    </row>
    <row r="31" customFormat="false" ht="24" hidden="false" customHeight="true" outlineLevel="0" collapsed="false">
      <c r="A31" s="1" t="s">
        <v>51</v>
      </c>
      <c r="B31" s="8" t="str">
        <f aca="false">IF('Phương án'!$B$8&lt;6,"",SUMIFS('Lịch thanh toán'!$E$6:$E$105,'Lịch thanh toán'!$G$6:$G$105,6))</f>
        <v/>
      </c>
      <c r="C31" s="14" t="str">
        <f aca="false">IF(OR(D31="",COUNT('Nguồn tiền'!$B$4)=0),"",'Nguồn tiền'!$B$4+SUMIFS('Nguồn tiền'!$C$6:$C$25,'Nguồn tiền'!$B$6:$B$25,"&lt;="&amp;D31,'Nguồn tiền'!$D$6:$D$25,"Đủ")-$B$9-SUMIFS('Lịch thanh toán'!$E$6:$E$105,'Lịch thanh toán'!$G$6:$G$105,"&lt;="&amp;6))</f>
        <v/>
      </c>
      <c r="D31" s="15" t="str">
        <f aca="false">IF(OR('Phương án'!$B$5="",'Phương án'!$B$8&lt;6),"",EDATE('Phương án'!$B$5,6)-1)</f>
        <v/>
      </c>
      <c r="E31" s="1"/>
      <c r="F31" s="1"/>
    </row>
    <row r="32" customFormat="false" ht="24" hidden="false" customHeight="true" outlineLevel="0" collapsed="false">
      <c r="A32" s="1" t="s">
        <v>52</v>
      </c>
      <c r="B32" s="8" t="str">
        <f aca="false">IF('Phương án'!$B$8&lt;7,"",SUMIFS('Lịch thanh toán'!$E$6:$E$105,'Lịch thanh toán'!$G$6:$G$105,7))</f>
        <v/>
      </c>
      <c r="C32" s="14" t="str">
        <f aca="false">IF(OR(D32="",COUNT('Nguồn tiền'!$B$4)=0),"",'Nguồn tiền'!$B$4+SUMIFS('Nguồn tiền'!$C$6:$C$25,'Nguồn tiền'!$B$6:$B$25,"&lt;="&amp;D32,'Nguồn tiền'!$D$6:$D$25,"Đủ")-$B$9-SUMIFS('Lịch thanh toán'!$E$6:$E$105,'Lịch thanh toán'!$G$6:$G$105,"&lt;="&amp;7))</f>
        <v/>
      </c>
      <c r="D32" s="15" t="str">
        <f aca="false">IF(OR('Phương án'!$B$5="",'Phương án'!$B$8&lt;7),"",EDATE('Phương án'!$B$5,7)-1)</f>
        <v/>
      </c>
      <c r="E32" s="1"/>
      <c r="F32" s="1"/>
    </row>
    <row r="33" customFormat="false" ht="24" hidden="false" customHeight="true" outlineLevel="0" collapsed="false">
      <c r="A33" s="1" t="s">
        <v>53</v>
      </c>
      <c r="B33" s="8" t="str">
        <f aca="false">IF('Phương án'!$B$8&lt;8,"",SUMIFS('Lịch thanh toán'!$E$6:$E$105,'Lịch thanh toán'!$G$6:$G$105,8))</f>
        <v/>
      </c>
      <c r="C33" s="14" t="str">
        <f aca="false">IF(OR(D33="",COUNT('Nguồn tiền'!$B$4)=0),"",'Nguồn tiền'!$B$4+SUMIFS('Nguồn tiền'!$C$6:$C$25,'Nguồn tiền'!$B$6:$B$25,"&lt;="&amp;D33,'Nguồn tiền'!$D$6:$D$25,"Đủ")-$B$9-SUMIFS('Lịch thanh toán'!$E$6:$E$105,'Lịch thanh toán'!$G$6:$G$105,"&lt;="&amp;8))</f>
        <v/>
      </c>
      <c r="D33" s="15" t="str">
        <f aca="false">IF(OR('Phương án'!$B$5="",'Phương án'!$B$8&lt;8),"",EDATE('Phương án'!$B$5,8)-1)</f>
        <v/>
      </c>
      <c r="E33" s="1"/>
      <c r="F33" s="1"/>
    </row>
    <row r="34" customFormat="false" ht="24" hidden="false" customHeight="true" outlineLevel="0" collapsed="false">
      <c r="A34" s="1" t="s">
        <v>54</v>
      </c>
      <c r="B34" s="8" t="str">
        <f aca="false">IF('Phương án'!$B$8&lt;9,"",SUMIFS('Lịch thanh toán'!$E$6:$E$105,'Lịch thanh toán'!$G$6:$G$105,9))</f>
        <v/>
      </c>
      <c r="C34" s="14" t="str">
        <f aca="false">IF(OR(D34="",COUNT('Nguồn tiền'!$B$4)=0),"",'Nguồn tiền'!$B$4+SUMIFS('Nguồn tiền'!$C$6:$C$25,'Nguồn tiền'!$B$6:$B$25,"&lt;="&amp;D34,'Nguồn tiền'!$D$6:$D$25,"Đủ")-$B$9-SUMIFS('Lịch thanh toán'!$E$6:$E$105,'Lịch thanh toán'!$G$6:$G$105,"&lt;="&amp;9))</f>
        <v/>
      </c>
      <c r="D34" s="15" t="str">
        <f aca="false">IF(OR('Phương án'!$B$5="",'Phương án'!$B$8&lt;9),"",EDATE('Phương án'!$B$5,9)-1)</f>
        <v/>
      </c>
      <c r="E34" s="1"/>
      <c r="F34" s="1"/>
    </row>
    <row r="35" customFormat="false" ht="24" hidden="false" customHeight="true" outlineLevel="0" collapsed="false">
      <c r="A35" s="1" t="s">
        <v>55</v>
      </c>
      <c r="B35" s="8" t="str">
        <f aca="false">IF('Phương án'!$B$8&lt;10,"",SUMIFS('Lịch thanh toán'!$E$6:$E$105,'Lịch thanh toán'!$G$6:$G$105,10))</f>
        <v/>
      </c>
      <c r="C35" s="14" t="str">
        <f aca="false">IF(OR(D35="",COUNT('Nguồn tiền'!$B$4)=0),"",'Nguồn tiền'!$B$4+SUMIFS('Nguồn tiền'!$C$6:$C$25,'Nguồn tiền'!$B$6:$B$25,"&lt;="&amp;D35,'Nguồn tiền'!$D$6:$D$25,"Đủ")-$B$9-SUMIFS('Lịch thanh toán'!$E$6:$E$105,'Lịch thanh toán'!$G$6:$G$105,"&lt;="&amp;10))</f>
        <v/>
      </c>
      <c r="D35" s="15" t="str">
        <f aca="false">IF(OR('Phương án'!$B$5="",'Phương án'!$B$8&lt;10),"",EDATE('Phương án'!$B$5,10)-1)</f>
        <v/>
      </c>
      <c r="E35" s="1"/>
      <c r="F35" s="1"/>
    </row>
    <row r="36" customFormat="false" ht="24" hidden="false" customHeight="true" outlineLevel="0" collapsed="false">
      <c r="A36" s="1" t="s">
        <v>56</v>
      </c>
      <c r="B36" s="8" t="str">
        <f aca="false">IF('Phương án'!$B$8&lt;11,"",SUMIFS('Lịch thanh toán'!$E$6:$E$105,'Lịch thanh toán'!$G$6:$G$105,11))</f>
        <v/>
      </c>
      <c r="C36" s="14" t="str">
        <f aca="false">IF(OR(D36="",COUNT('Nguồn tiền'!$B$4)=0),"",'Nguồn tiền'!$B$4+SUMIFS('Nguồn tiền'!$C$6:$C$25,'Nguồn tiền'!$B$6:$B$25,"&lt;="&amp;D36,'Nguồn tiền'!$D$6:$D$25,"Đủ")-$B$9-SUMIFS('Lịch thanh toán'!$E$6:$E$105,'Lịch thanh toán'!$G$6:$G$105,"&lt;="&amp;11))</f>
        <v/>
      </c>
      <c r="D36" s="15" t="str">
        <f aca="false">IF(OR('Phương án'!$B$5="",'Phương án'!$B$8&lt;11),"",EDATE('Phương án'!$B$5,11)-1)</f>
        <v/>
      </c>
      <c r="E36" s="1"/>
      <c r="F36" s="1"/>
    </row>
    <row r="37" customFormat="false" ht="24" hidden="false" customHeight="true" outlineLevel="0" collapsed="false">
      <c r="A37" s="1" t="s">
        <v>57</v>
      </c>
      <c r="B37" s="8" t="str">
        <f aca="false">IF('Phương án'!$B$8&lt;12,"",SUMIFS('Lịch thanh toán'!$E$6:$E$105,'Lịch thanh toán'!$G$6:$G$105,12))</f>
        <v/>
      </c>
      <c r="C37" s="14" t="str">
        <f aca="false">IF(OR(D37="",COUNT('Nguồn tiền'!$B$4)=0),"",'Nguồn tiền'!$B$4+SUMIFS('Nguồn tiền'!$C$6:$C$25,'Nguồn tiền'!$B$6:$B$25,"&lt;="&amp;D37,'Nguồn tiền'!$D$6:$D$25,"Đủ")-$B$9-SUMIFS('Lịch thanh toán'!$E$6:$E$105,'Lịch thanh toán'!$G$6:$G$105,"&lt;="&amp;12))</f>
        <v/>
      </c>
      <c r="D37" s="15" t="str">
        <f aca="false">IF(OR('Phương án'!$B$5="",'Phương án'!$B$8&lt;12),"",EDATE('Phương án'!$B$5,12)-1)</f>
        <v/>
      </c>
      <c r="E37" s="1"/>
      <c r="F37" s="1"/>
    </row>
    <row r="38" customFormat="false" ht="24" hidden="false" customHeight="true" outlineLevel="0" collapsed="false">
      <c r="A38" s="1"/>
      <c r="B38" s="8"/>
      <c r="C38" s="1"/>
      <c r="D38" s="1"/>
      <c r="E38" s="1"/>
      <c r="F38" s="1"/>
    </row>
    <row r="39" customFormat="false" ht="24" hidden="false" customHeight="true" outlineLevel="0" collapsed="false">
      <c r="A39" s="16" t="s">
        <v>58</v>
      </c>
      <c r="B39" s="1"/>
      <c r="C39" s="1"/>
      <c r="D39" s="1"/>
      <c r="E39" s="1"/>
      <c r="F39" s="1"/>
    </row>
    <row r="40" customFormat="false" ht="24" hidden="false" customHeight="true" outlineLevel="0" collapsed="false">
      <c r="A40" s="1"/>
      <c r="B40" s="1"/>
      <c r="C40" s="1"/>
      <c r="D40" s="1"/>
      <c r="E40" s="1"/>
      <c r="F40" s="1"/>
    </row>
    <row r="41" customFormat="false" ht="24" hidden="false" customHeight="true" outlineLevel="0" collapsed="false">
      <c r="A41" s="1"/>
      <c r="B41" s="1"/>
      <c r="C41" s="1"/>
      <c r="D41" s="1"/>
      <c r="E41" s="1"/>
      <c r="F41" s="1"/>
    </row>
    <row r="42" customFormat="false" ht="24" hidden="false" customHeight="true" outlineLevel="0" collapsed="false">
      <c r="A42" s="1"/>
      <c r="B42" s="1"/>
      <c r="C42" s="1"/>
      <c r="D42" s="1"/>
      <c r="E42" s="1"/>
      <c r="F42" s="1"/>
    </row>
    <row r="43" customFormat="false" ht="24" hidden="false" customHeight="true" outlineLevel="0" collapsed="false">
      <c r="A43" s="1"/>
      <c r="B43" s="1"/>
      <c r="C43" s="1"/>
      <c r="D43" s="1"/>
      <c r="E43" s="1"/>
      <c r="F43" s="1"/>
    </row>
    <row r="44" customFormat="false" ht="24" hidden="false" customHeight="true" outlineLevel="0" collapsed="false">
      <c r="A44" s="1"/>
      <c r="B44" s="1"/>
      <c r="C44" s="1"/>
      <c r="D44" s="1"/>
      <c r="E44" s="1"/>
      <c r="F44" s="1"/>
    </row>
    <row r="45" customFormat="false" ht="24" hidden="false" customHeight="true" outlineLevel="0" collapsed="false">
      <c r="A45" s="1"/>
      <c r="B45" s="1"/>
      <c r="C45" s="1"/>
      <c r="D45" s="1"/>
      <c r="E45" s="1"/>
      <c r="F45" s="1"/>
    </row>
    <row r="46" customFormat="false" ht="24" hidden="false" customHeight="true" outlineLevel="0" collapsed="false">
      <c r="A46" s="1"/>
      <c r="B46" s="1"/>
      <c r="C46" s="1"/>
      <c r="D46" s="1"/>
      <c r="E46" s="1"/>
      <c r="F46" s="1"/>
    </row>
    <row r="47" customFormat="false" ht="24" hidden="false" customHeight="true" outlineLevel="0" collapsed="false">
      <c r="A47" s="1"/>
      <c r="B47" s="1"/>
      <c r="C47" s="1"/>
      <c r="D47" s="1"/>
      <c r="E47" s="1"/>
      <c r="F47" s="1"/>
    </row>
    <row r="48" customFormat="false" ht="24" hidden="false" customHeight="true" outlineLevel="0" collapsed="false">
      <c r="A48" s="1"/>
      <c r="B48" s="1"/>
      <c r="C48" s="1"/>
      <c r="D48" s="1"/>
      <c r="E48" s="1"/>
      <c r="F48" s="1"/>
    </row>
    <row r="49" customFormat="false" ht="24" hidden="false" customHeight="true" outlineLevel="0" collapsed="false">
      <c r="A49" s="1"/>
      <c r="B49" s="1"/>
      <c r="C49" s="1"/>
      <c r="D49" s="1"/>
      <c r="E49" s="1"/>
      <c r="F49" s="1"/>
    </row>
    <row r="50" customFormat="false" ht="24" hidden="false" customHeight="true" outlineLevel="0" collapsed="false">
      <c r="A50" s="1"/>
      <c r="B50" s="1"/>
      <c r="C50" s="1"/>
      <c r="D50" s="1"/>
      <c r="E50" s="1"/>
      <c r="F50" s="1"/>
    </row>
    <row r="51" customFormat="false" ht="24" hidden="false" customHeight="true" outlineLevel="0" collapsed="false">
      <c r="A51" s="1"/>
      <c r="B51" s="1"/>
      <c r="C51" s="1"/>
      <c r="D51" s="1"/>
      <c r="E51" s="1"/>
      <c r="F51" s="1"/>
    </row>
    <row r="52" customFormat="false" ht="24" hidden="false" customHeight="true" outlineLevel="0" collapsed="false">
      <c r="A52" s="1"/>
      <c r="B52" s="1"/>
      <c r="C52" s="1"/>
      <c r="D52" s="1"/>
      <c r="E52" s="1"/>
      <c r="F52" s="1"/>
    </row>
    <row r="53" customFormat="false" ht="24" hidden="false" customHeight="true" outlineLevel="0" collapsed="false">
      <c r="A53" s="1"/>
      <c r="B53" s="1"/>
      <c r="C53" s="1"/>
      <c r="D53" s="1"/>
      <c r="E53" s="1"/>
      <c r="F53" s="1"/>
    </row>
    <row r="54" customFormat="false" ht="24" hidden="false" customHeight="true" outlineLevel="0" collapsed="false">
      <c r="A54" s="1"/>
      <c r="B54" s="1"/>
      <c r="C54" s="1"/>
      <c r="D54" s="1"/>
      <c r="E54" s="1"/>
      <c r="F54" s="1"/>
    </row>
    <row r="55" customFormat="false" ht="24" hidden="false" customHeight="true" outlineLevel="0" collapsed="false">
      <c r="A55" s="1"/>
      <c r="B55" s="1"/>
      <c r="C55" s="1"/>
      <c r="D55" s="1"/>
      <c r="E55" s="1"/>
      <c r="F55" s="1"/>
    </row>
    <row r="56" customFormat="false" ht="24" hidden="false" customHeight="true" outlineLevel="0" collapsed="false">
      <c r="A56" s="1"/>
      <c r="B56" s="1"/>
      <c r="C56" s="1"/>
      <c r="D56" s="1"/>
      <c r="E56" s="1"/>
      <c r="F56" s="1"/>
    </row>
    <row r="57" customFormat="false" ht="24" hidden="false" customHeight="true" outlineLevel="0" collapsed="false">
      <c r="A57" s="1"/>
      <c r="B57" s="1"/>
      <c r="C57" s="1"/>
      <c r="D57" s="1"/>
      <c r="E57" s="1"/>
      <c r="F57" s="1"/>
    </row>
    <row r="58" customFormat="false" ht="24" hidden="false" customHeight="true" outlineLevel="0" collapsed="false">
      <c r="A58" s="1"/>
      <c r="B58" s="1"/>
      <c r="C58" s="1"/>
      <c r="D58" s="1"/>
      <c r="E58" s="1"/>
      <c r="F58" s="1"/>
    </row>
    <row r="59" customFormat="false" ht="24" hidden="false" customHeight="true" outlineLevel="0" collapsed="false">
      <c r="A59" s="1"/>
      <c r="B59" s="1"/>
      <c r="C59" s="1"/>
      <c r="D59" s="1"/>
      <c r="E59" s="1"/>
      <c r="F59" s="1"/>
    </row>
    <row r="60" customFormat="false" ht="24" hidden="false" customHeight="true" outlineLevel="0" collapsed="false">
      <c r="A60" s="1"/>
      <c r="B60" s="1"/>
      <c r="C60" s="1"/>
      <c r="D60" s="1"/>
      <c r="E60" s="1"/>
      <c r="F60" s="1"/>
    </row>
    <row r="61" customFormat="false" ht="24" hidden="false" customHeight="true" outlineLevel="0" collapsed="false">
      <c r="A61" s="1"/>
      <c r="B61" s="1"/>
      <c r="C61" s="1"/>
      <c r="D61" s="1"/>
      <c r="E61" s="1"/>
      <c r="F61" s="1"/>
    </row>
    <row r="62" customFormat="false" ht="24" hidden="false" customHeight="true" outlineLevel="0" collapsed="false">
      <c r="A62" s="1"/>
      <c r="B62" s="1"/>
      <c r="C62" s="1"/>
      <c r="D62" s="1"/>
      <c r="E62" s="1"/>
      <c r="F62" s="1"/>
    </row>
    <row r="63" customFormat="false" ht="24" hidden="false" customHeight="true" outlineLevel="0" collapsed="false">
      <c r="A63" s="1"/>
      <c r="B63" s="1"/>
      <c r="C63" s="1"/>
      <c r="D63" s="1"/>
      <c r="E63" s="1"/>
      <c r="F63" s="1"/>
    </row>
    <row r="64" customFormat="false" ht="24" hidden="false" customHeight="true" outlineLevel="0" collapsed="false">
      <c r="A64" s="1"/>
      <c r="B64" s="1"/>
      <c r="C64" s="1"/>
      <c r="D64" s="1"/>
      <c r="E64" s="1"/>
      <c r="F64" s="1"/>
    </row>
    <row r="65" customFormat="false" ht="24" hidden="false" customHeight="true" outlineLevel="0" collapsed="false">
      <c r="A65" s="1"/>
      <c r="B65" s="1"/>
      <c r="C65" s="1"/>
      <c r="D65" s="1"/>
      <c r="E65" s="1"/>
      <c r="F65" s="1"/>
    </row>
    <row r="66" customFormat="false" ht="24" hidden="false" customHeight="true" outlineLevel="0" collapsed="false">
      <c r="A66" s="1"/>
      <c r="B66" s="1"/>
      <c r="C66" s="1"/>
      <c r="D66" s="1"/>
      <c r="E66" s="1"/>
      <c r="F66" s="1"/>
    </row>
    <row r="67" customFormat="false" ht="24" hidden="false" customHeight="true" outlineLevel="0" collapsed="false">
      <c r="A67" s="1"/>
      <c r="B67" s="1"/>
      <c r="C67" s="1"/>
      <c r="D67" s="1"/>
      <c r="E67" s="1"/>
      <c r="F67" s="1"/>
    </row>
    <row r="68" customFormat="false" ht="24" hidden="false" customHeight="true" outlineLevel="0" collapsed="false">
      <c r="A68" s="1"/>
      <c r="B68" s="1"/>
      <c r="C68" s="1"/>
      <c r="D68" s="1"/>
      <c r="E68" s="1"/>
      <c r="F68" s="1"/>
    </row>
    <row r="69" customFormat="false" ht="24" hidden="false" customHeight="true" outlineLevel="0" collapsed="false">
      <c r="A69" s="1"/>
      <c r="B69" s="1"/>
      <c r="C69" s="1"/>
      <c r="D69" s="1"/>
      <c r="E69" s="1"/>
      <c r="F69" s="1"/>
    </row>
    <row r="70" customFormat="false" ht="24" hidden="false" customHeight="true" outlineLevel="0" collapsed="false">
      <c r="A70" s="1"/>
      <c r="B70" s="1"/>
      <c r="C70" s="1"/>
      <c r="D70" s="1"/>
      <c r="E70" s="1"/>
      <c r="F70" s="1"/>
    </row>
    <row r="71" customFormat="false" ht="24" hidden="false" customHeight="true" outlineLevel="0" collapsed="false">
      <c r="A71" s="1"/>
      <c r="B71" s="1"/>
      <c r="C71" s="1"/>
      <c r="D71" s="1"/>
      <c r="E71" s="1"/>
      <c r="F71" s="1"/>
    </row>
    <row r="72" customFormat="false" ht="24" hidden="false" customHeight="true" outlineLevel="0" collapsed="false">
      <c r="A72" s="1"/>
      <c r="B72" s="1"/>
      <c r="C72" s="1"/>
      <c r="D72" s="1"/>
      <c r="E72" s="1"/>
      <c r="F72" s="1"/>
    </row>
    <row r="73" customFormat="false" ht="24" hidden="false" customHeight="true" outlineLevel="0" collapsed="false">
      <c r="A73" s="1"/>
      <c r="B73" s="1"/>
      <c r="C73" s="1"/>
      <c r="D73" s="1"/>
      <c r="E73" s="1"/>
      <c r="F73" s="1"/>
    </row>
    <row r="74" customFormat="false" ht="24" hidden="false" customHeight="true" outlineLevel="0" collapsed="false">
      <c r="A74" s="1"/>
      <c r="B74" s="1"/>
      <c r="C74" s="1"/>
      <c r="D74" s="1"/>
      <c r="E74" s="1"/>
      <c r="F74" s="1"/>
    </row>
    <row r="75" customFormat="false" ht="24" hidden="false" customHeight="true" outlineLevel="0" collapsed="false">
      <c r="A75" s="1"/>
      <c r="B75" s="1"/>
      <c r="C75" s="1"/>
      <c r="D75" s="1"/>
      <c r="E75" s="1"/>
      <c r="F75" s="1"/>
    </row>
    <row r="76" customFormat="false" ht="24" hidden="false" customHeight="true" outlineLevel="0" collapsed="false">
      <c r="A76" s="1"/>
      <c r="B76" s="1"/>
      <c r="C76" s="1"/>
      <c r="D76" s="1"/>
      <c r="E76" s="1"/>
      <c r="F76" s="1"/>
    </row>
    <row r="77" customFormat="false" ht="24" hidden="false" customHeight="true" outlineLevel="0" collapsed="false">
      <c r="A77" s="1"/>
      <c r="B77" s="1"/>
      <c r="C77" s="1"/>
      <c r="D77" s="1"/>
      <c r="E77" s="1"/>
      <c r="F77" s="1"/>
    </row>
    <row r="78" customFormat="false" ht="24" hidden="false" customHeight="true" outlineLevel="0" collapsed="false">
      <c r="A78" s="1"/>
      <c r="B78" s="1"/>
      <c r="C78" s="1"/>
      <c r="D78" s="1"/>
      <c r="E78" s="1"/>
      <c r="F78" s="1"/>
    </row>
    <row r="79" customFormat="false" ht="24" hidden="false" customHeight="true" outlineLevel="0" collapsed="false">
      <c r="A79" s="1"/>
      <c r="B79" s="1"/>
      <c r="C79" s="1"/>
      <c r="D79" s="1"/>
      <c r="E79" s="1"/>
      <c r="F79" s="1"/>
    </row>
    <row r="80" customFormat="false" ht="24" hidden="false" customHeight="true" outlineLevel="0" collapsed="false">
      <c r="A80" s="1"/>
      <c r="B80" s="1"/>
      <c r="C80" s="1"/>
      <c r="D80" s="1"/>
      <c r="E80" s="1"/>
      <c r="F80" s="1"/>
    </row>
    <row r="81" customFormat="false" ht="24" hidden="false" customHeight="true" outlineLevel="0" collapsed="false">
      <c r="A81" s="1"/>
      <c r="B81" s="1"/>
      <c r="C81" s="1"/>
      <c r="D81" s="1"/>
      <c r="E81" s="1"/>
      <c r="F81" s="1"/>
    </row>
    <row r="82" customFormat="false" ht="24" hidden="false" customHeight="true" outlineLevel="0" collapsed="false">
      <c r="A82" s="1"/>
      <c r="B82" s="1"/>
      <c r="C82" s="1"/>
      <c r="D82" s="1"/>
      <c r="E82" s="1"/>
      <c r="F82" s="1"/>
    </row>
    <row r="83" customFormat="false" ht="24" hidden="false" customHeight="true" outlineLevel="0" collapsed="false">
      <c r="A83" s="1"/>
      <c r="B83" s="1"/>
      <c r="C83" s="1"/>
      <c r="D83" s="1"/>
      <c r="E83" s="1"/>
      <c r="F83" s="1"/>
    </row>
    <row r="84" customFormat="false" ht="24" hidden="false" customHeight="true" outlineLevel="0" collapsed="false">
      <c r="A84" s="1"/>
      <c r="B84" s="1"/>
      <c r="C84" s="1"/>
      <c r="D84" s="1"/>
      <c r="E84" s="1"/>
      <c r="F84" s="1"/>
    </row>
    <row r="85" customFormat="false" ht="24" hidden="false" customHeight="true" outlineLevel="0" collapsed="false">
      <c r="A85" s="1"/>
      <c r="B85" s="1"/>
      <c r="C85" s="1"/>
      <c r="D85" s="1"/>
      <c r="E85" s="1"/>
      <c r="F85" s="1"/>
    </row>
    <row r="86" customFormat="false" ht="24" hidden="false" customHeight="true" outlineLevel="0" collapsed="false">
      <c r="A86" s="1"/>
      <c r="B86" s="1"/>
      <c r="C86" s="1"/>
      <c r="D86" s="1"/>
      <c r="E86" s="1"/>
      <c r="F86" s="1"/>
    </row>
    <row r="87" customFormat="false" ht="24" hidden="false" customHeight="true" outlineLevel="0" collapsed="false">
      <c r="A87" s="1"/>
      <c r="B87" s="1"/>
      <c r="C87" s="1"/>
      <c r="D87" s="1"/>
      <c r="E87" s="1"/>
      <c r="F87" s="1"/>
    </row>
    <row r="88" customFormat="false" ht="24" hidden="false" customHeight="true" outlineLevel="0" collapsed="false">
      <c r="A88" s="1"/>
      <c r="B88" s="1"/>
      <c r="C88" s="1"/>
      <c r="D88" s="1"/>
      <c r="E88" s="1"/>
      <c r="F88" s="1"/>
    </row>
    <row r="89" customFormat="false" ht="24" hidden="false" customHeight="true" outlineLevel="0" collapsed="false">
      <c r="A89" s="1"/>
      <c r="B89" s="1"/>
      <c r="C89" s="1"/>
      <c r="D89" s="1"/>
      <c r="E89" s="1"/>
      <c r="F89" s="1"/>
    </row>
    <row r="90" customFormat="false" ht="24" hidden="false" customHeight="true" outlineLevel="0" collapsed="false">
      <c r="A90" s="1"/>
      <c r="B90" s="1"/>
      <c r="C90" s="1"/>
      <c r="D90" s="1"/>
      <c r="E90" s="1"/>
      <c r="F90" s="1"/>
    </row>
    <row r="91" customFormat="false" ht="24" hidden="false" customHeight="true" outlineLevel="0" collapsed="false">
      <c r="A91" s="1"/>
      <c r="B91" s="1"/>
      <c r="C91" s="1"/>
      <c r="D91" s="1"/>
      <c r="E91" s="1"/>
      <c r="F91" s="1"/>
    </row>
    <row r="92" customFormat="false" ht="24" hidden="false" customHeight="true" outlineLevel="0" collapsed="false">
      <c r="A92" s="1"/>
      <c r="B92" s="1"/>
      <c r="C92" s="1"/>
      <c r="D92" s="1"/>
      <c r="E92" s="1"/>
      <c r="F92" s="1"/>
    </row>
    <row r="93" customFormat="false" ht="24" hidden="false" customHeight="true" outlineLevel="0" collapsed="false">
      <c r="A93" s="1"/>
      <c r="B93" s="1"/>
      <c r="C93" s="1"/>
      <c r="D93" s="1"/>
      <c r="E93" s="1"/>
      <c r="F93" s="1"/>
    </row>
    <row r="94" customFormat="false" ht="24" hidden="false" customHeight="true" outlineLevel="0" collapsed="false">
      <c r="A94" s="1"/>
      <c r="B94" s="1"/>
      <c r="C94" s="1"/>
      <c r="D94" s="1"/>
      <c r="E94" s="1"/>
      <c r="F94" s="1"/>
    </row>
    <row r="95" customFormat="false" ht="24" hidden="false" customHeight="true" outlineLevel="0" collapsed="false">
      <c r="A95" s="1"/>
      <c r="B95" s="1"/>
      <c r="C95" s="1"/>
      <c r="D95" s="1"/>
      <c r="E95" s="1"/>
      <c r="F95" s="1"/>
    </row>
    <row r="96" customFormat="false" ht="24" hidden="false" customHeight="true" outlineLevel="0" collapsed="false">
      <c r="A96" s="1"/>
      <c r="B96" s="1"/>
      <c r="C96" s="1"/>
      <c r="D96" s="1"/>
      <c r="E96" s="1"/>
      <c r="F96" s="1"/>
    </row>
    <row r="97" customFormat="false" ht="24" hidden="false" customHeight="true" outlineLevel="0" collapsed="false">
      <c r="A97" s="1"/>
      <c r="B97" s="1"/>
      <c r="C97" s="1"/>
      <c r="D97" s="1"/>
      <c r="E97" s="1"/>
      <c r="F97" s="1"/>
    </row>
    <row r="98" customFormat="false" ht="24" hidden="false" customHeight="true" outlineLevel="0" collapsed="false">
      <c r="A98" s="1"/>
      <c r="B98" s="1"/>
      <c r="C98" s="1"/>
      <c r="D98" s="1"/>
      <c r="E98" s="1"/>
      <c r="F98" s="1"/>
    </row>
    <row r="99" customFormat="false" ht="24" hidden="false" customHeight="true" outlineLevel="0" collapsed="false">
      <c r="A99" s="1"/>
      <c r="B99" s="1"/>
      <c r="C99" s="1"/>
      <c r="D99" s="1"/>
      <c r="E99" s="1"/>
      <c r="F99" s="1"/>
    </row>
    <row r="100" customFormat="false" ht="24" hidden="false" customHeight="true" outlineLevel="0" collapsed="false">
      <c r="A100" s="1"/>
      <c r="B100" s="1"/>
      <c r="C100" s="1"/>
      <c r="D100" s="1"/>
      <c r="E100" s="1"/>
      <c r="F100" s="1"/>
    </row>
    <row r="101" customFormat="false" ht="24" hidden="false" customHeight="true" outlineLevel="0" collapsed="false">
      <c r="A101" s="1"/>
      <c r="B101" s="1"/>
      <c r="C101" s="1"/>
      <c r="D101" s="1"/>
      <c r="E101" s="1"/>
      <c r="F101" s="1"/>
    </row>
    <row r="102" customFormat="false" ht="24" hidden="false" customHeight="true" outlineLevel="0" collapsed="false">
      <c r="A102" s="1"/>
      <c r="B102" s="1"/>
      <c r="C102" s="1"/>
      <c r="D102" s="1"/>
      <c r="E102" s="1"/>
      <c r="F102" s="1"/>
    </row>
    <row r="103" customFormat="false" ht="24" hidden="false" customHeight="true" outlineLevel="0" collapsed="false">
      <c r="A103" s="1"/>
      <c r="B103" s="1"/>
      <c r="C103" s="1"/>
      <c r="D103" s="1"/>
      <c r="E103" s="1"/>
      <c r="F103" s="1"/>
    </row>
    <row r="104" customFormat="false" ht="24" hidden="false" customHeight="true" outlineLevel="0" collapsed="false">
      <c r="A104" s="1"/>
      <c r="B104" s="1"/>
      <c r="C104" s="1"/>
      <c r="D104" s="1"/>
      <c r="E104" s="1"/>
      <c r="F104" s="1"/>
    </row>
    <row r="105" customFormat="false" ht="24" hidden="false" customHeight="true" outlineLevel="0" collapsed="false">
      <c r="A105" s="1"/>
      <c r="B105" s="1"/>
      <c r="C105" s="1"/>
      <c r="D105" s="1"/>
      <c r="E105" s="1"/>
      <c r="F105" s="1"/>
    </row>
    <row r="106" customFormat="false" ht="24" hidden="false" customHeight="true" outlineLevel="0" collapsed="false">
      <c r="A106" s="1"/>
      <c r="B106" s="1"/>
      <c r="C106" s="1"/>
      <c r="D106" s="1"/>
      <c r="E106" s="1"/>
      <c r="F106" s="1"/>
    </row>
    <row r="107" customFormat="false" ht="24" hidden="false" customHeight="true" outlineLevel="0" collapsed="false">
      <c r="A107" s="1"/>
      <c r="B107" s="1"/>
      <c r="C107" s="1"/>
      <c r="D107" s="1"/>
      <c r="E107" s="1"/>
      <c r="F107" s="1"/>
    </row>
    <row r="108" customFormat="false" ht="24" hidden="false" customHeight="true" outlineLevel="0" collapsed="false">
      <c r="A108" s="1"/>
      <c r="B108" s="1"/>
      <c r="C108" s="1"/>
      <c r="D108" s="1"/>
      <c r="E108" s="1"/>
      <c r="F108" s="1"/>
    </row>
    <row r="109" customFormat="false" ht="24" hidden="false" customHeight="true" outlineLevel="0" collapsed="false">
      <c r="A109" s="1"/>
      <c r="B109" s="1"/>
      <c r="C109" s="1"/>
      <c r="D109" s="1"/>
      <c r="E109" s="1"/>
      <c r="F109" s="1"/>
    </row>
    <row r="110" customFormat="false" ht="24" hidden="false" customHeight="true" outlineLevel="0" collapsed="false">
      <c r="A110" s="1"/>
      <c r="B110" s="1"/>
      <c r="C110" s="1"/>
      <c r="D110" s="1"/>
      <c r="E110" s="1"/>
      <c r="F110" s="1"/>
    </row>
  </sheetData>
  <sheetProtection sheet="true" formatColumns="false" formatRows="false" insertRows="false" deleteRows="false" autoFilter="false"/>
  <mergeCells count="1">
    <mergeCell ref="B3:F3"/>
  </mergeCells>
  <conditionalFormatting sqref="B17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3"/>
    <col collapsed="false" customWidth="true" hidden="false" outlineLevel="0" max="3" min="3" style="0" width="38"/>
    <col collapsed="false" customWidth="true" hidden="false" outlineLevel="0" max="4" min="4" style="0" width="12"/>
    <col collapsed="false" customWidth="true" hidden="false" outlineLevel="0" max="8" min="5" style="0" width="19"/>
    <col collapsed="false" customWidth="true" hidden="false" outlineLevel="0" max="9" min="9" style="0" width="40"/>
    <col collapsed="false" customWidth="true" hidden="false" outlineLevel="0" max="13" min="10" style="0" width="19"/>
    <col collapsed="false" customWidth="true" hidden="false" outlineLevel="0" max="14" min="14" style="0" width="26"/>
    <col collapsed="false" customWidth="true" hidden="false" outlineLevel="0" max="15" min="15" style="0" width="32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24" hidden="false" customHeight="true" outlineLevel="0" collapsed="false">
      <c r="A2" s="2" t="s">
        <v>59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Format="false" ht="24" hidden="false" customHeight="true" outlineLevel="0" collapsed="false">
      <c r="A3" s="1" t="s">
        <v>60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39.75" hidden="false" customHeight="true" outlineLevel="0" collapsed="false">
      <c r="A5" s="17" t="s">
        <v>61</v>
      </c>
      <c r="B5" s="17" t="s">
        <v>62</v>
      </c>
      <c r="C5" s="17" t="s">
        <v>63</v>
      </c>
      <c r="D5" s="17" t="s">
        <v>64</v>
      </c>
      <c r="E5" s="17" t="s">
        <v>65</v>
      </c>
      <c r="F5" s="17" t="s">
        <v>66</v>
      </c>
      <c r="G5" s="17" t="s">
        <v>67</v>
      </c>
      <c r="H5" s="17" t="s">
        <v>68</v>
      </c>
      <c r="I5" s="17" t="s">
        <v>69</v>
      </c>
      <c r="J5" s="17" t="s">
        <v>70</v>
      </c>
      <c r="K5" s="17" t="s">
        <v>71</v>
      </c>
      <c r="L5" s="17" t="s">
        <v>72</v>
      </c>
      <c r="M5" s="17" t="s">
        <v>73</v>
      </c>
      <c r="N5" s="17" t="s">
        <v>74</v>
      </c>
      <c r="O5" s="17" t="s">
        <v>75</v>
      </c>
    </row>
    <row r="6" customFormat="false" ht="24" hidden="false" customHeight="true" outlineLevel="0" collapsed="false">
      <c r="A6" s="4"/>
      <c r="B6" s="4"/>
      <c r="C6" s="4"/>
      <c r="D6" s="18"/>
      <c r="E6" s="18"/>
      <c r="F6" s="18"/>
      <c r="G6" s="18"/>
      <c r="H6" s="8" t="str">
        <f aca="false">IF(N6&lt;&gt;"Đủ","",D6*E6+F6-G6)</f>
        <v/>
      </c>
      <c r="I6" s="4"/>
      <c r="J6" s="3"/>
      <c r="K6" s="19" t="str">
        <f aca="false">IF(A6="","",SUMIFS('Lịch thanh toán'!$D$6:$D$105,'Lịch thanh toán'!$A$6:$A$105,A6))</f>
        <v/>
      </c>
      <c r="L6" s="19" t="str">
        <f aca="false">IF(A6="","",SUMIFS('Lịch thanh toán'!$C$6:$C$105,'Lịch thanh toán'!$A$6:$A$105,A6))</f>
        <v/>
      </c>
      <c r="M6" s="19" t="str">
        <f aca="false">IF(N6&lt;&gt;"Đủ","",IF(B6="C",L6,L6-H6))</f>
        <v/>
      </c>
      <c r="N6" s="1" t="str">
        <f aca="false">IF(COUNTA(A6:G6,I6:J6)=0,"",IF(OR(A6="",C6="",I6="",COUNT(D6:G6)&lt;4,J6="",COUNTIFS($A$6:$A$65,A6)&lt;&gt;1,AND(B6&lt;&gt;"A",B6&lt;&gt;"B1",B6&lt;&gt;"B2",B6&lt;&gt;"C"),MIN(D6:G6)&lt;0,D6*E6+F6-G6&lt;0),"Thiếu/sai dữ liệu","Đủ"))</f>
        <v/>
      </c>
      <c r="O6" s="4"/>
    </row>
    <row r="7" customFormat="false" ht="24" hidden="false" customHeight="true" outlineLevel="0" collapsed="false">
      <c r="A7" s="4"/>
      <c r="B7" s="4"/>
      <c r="C7" s="4"/>
      <c r="D7" s="18"/>
      <c r="E7" s="18"/>
      <c r="F7" s="18"/>
      <c r="G7" s="18"/>
      <c r="H7" s="8" t="str">
        <f aca="false">IF(N7&lt;&gt;"Đủ","",D7*E7+F7-G7)</f>
        <v/>
      </c>
      <c r="I7" s="4"/>
      <c r="J7" s="3"/>
      <c r="K7" s="19" t="str">
        <f aca="false">IF(A7="","",SUMIFS('Lịch thanh toán'!$D$6:$D$105,'Lịch thanh toán'!$A$6:$A$105,A7))</f>
        <v/>
      </c>
      <c r="L7" s="19" t="str">
        <f aca="false">IF(A7="","",SUMIFS('Lịch thanh toán'!$C$6:$C$105,'Lịch thanh toán'!$A$6:$A$105,A7))</f>
        <v/>
      </c>
      <c r="M7" s="19" t="str">
        <f aca="false">IF(N7&lt;&gt;"Đủ","",IF(B7="C",L7,L7-H7))</f>
        <v/>
      </c>
      <c r="N7" s="1" t="str">
        <f aca="false">IF(COUNTA(A7:G7,I7:J7)=0,"",IF(OR(A7="",C7="",I7="",COUNT(D7:G7)&lt;4,J7="",COUNTIFS($A$6:$A$65,A7)&lt;&gt;1,AND(B7&lt;&gt;"A",B7&lt;&gt;"B1",B7&lt;&gt;"B2",B7&lt;&gt;"C"),MIN(D7:G7)&lt;0,D7*E7+F7-G7&lt;0),"Thiếu/sai dữ liệu","Đủ"))</f>
        <v/>
      </c>
      <c r="O7" s="4"/>
    </row>
    <row r="8" customFormat="false" ht="24" hidden="false" customHeight="true" outlineLevel="0" collapsed="false">
      <c r="A8" s="4"/>
      <c r="B8" s="4"/>
      <c r="C8" s="4"/>
      <c r="D8" s="18"/>
      <c r="E8" s="18"/>
      <c r="F8" s="18"/>
      <c r="G8" s="18"/>
      <c r="H8" s="8" t="str">
        <f aca="false">IF(N8&lt;&gt;"Đủ","",D8*E8+F8-G8)</f>
        <v/>
      </c>
      <c r="I8" s="4"/>
      <c r="J8" s="3"/>
      <c r="K8" s="19" t="str">
        <f aca="false">IF(A8="","",SUMIFS('Lịch thanh toán'!$D$6:$D$105,'Lịch thanh toán'!$A$6:$A$105,A8))</f>
        <v/>
      </c>
      <c r="L8" s="19" t="str">
        <f aca="false">IF(A8="","",SUMIFS('Lịch thanh toán'!$C$6:$C$105,'Lịch thanh toán'!$A$6:$A$105,A8))</f>
        <v/>
      </c>
      <c r="M8" s="19" t="str">
        <f aca="false">IF(N8&lt;&gt;"Đủ","",IF(B8="C",L8,L8-H8))</f>
        <v/>
      </c>
      <c r="N8" s="1" t="str">
        <f aca="false">IF(COUNTA(A8:G8,I8:J8)=0,"",IF(OR(A8="",C8="",I8="",COUNT(D8:G8)&lt;4,J8="",COUNTIFS($A$6:$A$65,A8)&lt;&gt;1,AND(B8&lt;&gt;"A",B8&lt;&gt;"B1",B8&lt;&gt;"B2",B8&lt;&gt;"C"),MIN(D8:G8)&lt;0,D8*E8+F8-G8&lt;0),"Thiếu/sai dữ liệu","Đủ"))</f>
        <v/>
      </c>
      <c r="O8" s="4"/>
    </row>
    <row r="9" customFormat="false" ht="24" hidden="false" customHeight="true" outlineLevel="0" collapsed="false">
      <c r="A9" s="4"/>
      <c r="B9" s="4"/>
      <c r="C9" s="4"/>
      <c r="D9" s="18"/>
      <c r="E9" s="18"/>
      <c r="F9" s="18"/>
      <c r="G9" s="18"/>
      <c r="H9" s="8" t="str">
        <f aca="false">IF(N9&lt;&gt;"Đủ","",D9*E9+F9-G9)</f>
        <v/>
      </c>
      <c r="I9" s="4"/>
      <c r="J9" s="3"/>
      <c r="K9" s="19" t="str">
        <f aca="false">IF(A9="","",SUMIFS('Lịch thanh toán'!$D$6:$D$105,'Lịch thanh toán'!$A$6:$A$105,A9))</f>
        <v/>
      </c>
      <c r="L9" s="19" t="str">
        <f aca="false">IF(A9="","",SUMIFS('Lịch thanh toán'!$C$6:$C$105,'Lịch thanh toán'!$A$6:$A$105,A9))</f>
        <v/>
      </c>
      <c r="M9" s="19" t="str">
        <f aca="false">IF(N9&lt;&gt;"Đủ","",IF(B9="C",L9,L9-H9))</f>
        <v/>
      </c>
      <c r="N9" s="1" t="str">
        <f aca="false">IF(COUNTA(A9:G9,I9:J9)=0,"",IF(OR(A9="",C9="",I9="",COUNT(D9:G9)&lt;4,J9="",COUNTIFS($A$6:$A$65,A9)&lt;&gt;1,AND(B9&lt;&gt;"A",B9&lt;&gt;"B1",B9&lt;&gt;"B2",B9&lt;&gt;"C"),MIN(D9:G9)&lt;0,D9*E9+F9-G9&lt;0),"Thiếu/sai dữ liệu","Đủ"))</f>
        <v/>
      </c>
      <c r="O9" s="4"/>
    </row>
    <row r="10" customFormat="false" ht="24" hidden="false" customHeight="true" outlineLevel="0" collapsed="false">
      <c r="A10" s="4"/>
      <c r="B10" s="4"/>
      <c r="C10" s="4"/>
      <c r="D10" s="18"/>
      <c r="E10" s="18"/>
      <c r="F10" s="18"/>
      <c r="G10" s="18"/>
      <c r="H10" s="8" t="str">
        <f aca="false">IF(N10&lt;&gt;"Đủ","",D10*E10+F10-G10)</f>
        <v/>
      </c>
      <c r="I10" s="4"/>
      <c r="J10" s="3"/>
      <c r="K10" s="19" t="str">
        <f aca="false">IF(A10="","",SUMIFS('Lịch thanh toán'!$D$6:$D$105,'Lịch thanh toán'!$A$6:$A$105,A10))</f>
        <v/>
      </c>
      <c r="L10" s="19" t="str">
        <f aca="false">IF(A10="","",SUMIFS('Lịch thanh toán'!$C$6:$C$105,'Lịch thanh toán'!$A$6:$A$105,A10))</f>
        <v/>
      </c>
      <c r="M10" s="19" t="str">
        <f aca="false">IF(N10&lt;&gt;"Đủ","",IF(B10="C",L10,L10-H10))</f>
        <v/>
      </c>
      <c r="N10" s="1" t="str">
        <f aca="false">IF(COUNTA(A10:G10,I10:J10)=0,"",IF(OR(A10="",C10="",I10="",COUNT(D10:G10)&lt;4,J10="",COUNTIFS($A$6:$A$65,A10)&lt;&gt;1,AND(B10&lt;&gt;"A",B10&lt;&gt;"B1",B10&lt;&gt;"B2",B10&lt;&gt;"C"),MIN(D10:G10)&lt;0,D10*E10+F10-G10&lt;0),"Thiếu/sai dữ liệu","Đủ"))</f>
        <v/>
      </c>
      <c r="O10" s="4"/>
    </row>
    <row r="11" customFormat="false" ht="24" hidden="false" customHeight="true" outlineLevel="0" collapsed="false">
      <c r="A11" s="4"/>
      <c r="B11" s="4"/>
      <c r="C11" s="4"/>
      <c r="D11" s="18"/>
      <c r="E11" s="18"/>
      <c r="F11" s="18"/>
      <c r="G11" s="18"/>
      <c r="H11" s="8" t="str">
        <f aca="false">IF(N11&lt;&gt;"Đủ","",D11*E11+F11-G11)</f>
        <v/>
      </c>
      <c r="I11" s="4"/>
      <c r="J11" s="3"/>
      <c r="K11" s="19" t="str">
        <f aca="false">IF(A11="","",SUMIFS('Lịch thanh toán'!$D$6:$D$105,'Lịch thanh toán'!$A$6:$A$105,A11))</f>
        <v/>
      </c>
      <c r="L11" s="19" t="str">
        <f aca="false">IF(A11="","",SUMIFS('Lịch thanh toán'!$C$6:$C$105,'Lịch thanh toán'!$A$6:$A$105,A11))</f>
        <v/>
      </c>
      <c r="M11" s="19" t="str">
        <f aca="false">IF(N11&lt;&gt;"Đủ","",IF(B11="C",L11,L11-H11))</f>
        <v/>
      </c>
      <c r="N11" s="1" t="str">
        <f aca="false">IF(COUNTA(A11:G11,I11:J11)=0,"",IF(OR(A11="",C11="",I11="",COUNT(D11:G11)&lt;4,J11="",COUNTIFS($A$6:$A$65,A11)&lt;&gt;1,AND(B11&lt;&gt;"A",B11&lt;&gt;"B1",B11&lt;&gt;"B2",B11&lt;&gt;"C"),MIN(D11:G11)&lt;0,D11*E11+F11-G11&lt;0),"Thiếu/sai dữ liệu","Đủ"))</f>
        <v/>
      </c>
      <c r="O11" s="4"/>
    </row>
    <row r="12" customFormat="false" ht="24" hidden="false" customHeight="true" outlineLevel="0" collapsed="false">
      <c r="A12" s="4"/>
      <c r="B12" s="4"/>
      <c r="C12" s="4"/>
      <c r="D12" s="18"/>
      <c r="E12" s="18"/>
      <c r="F12" s="18"/>
      <c r="G12" s="18"/>
      <c r="H12" s="8" t="str">
        <f aca="false">IF(N12&lt;&gt;"Đủ","",D12*E12+F12-G12)</f>
        <v/>
      </c>
      <c r="I12" s="4"/>
      <c r="J12" s="3"/>
      <c r="K12" s="19" t="str">
        <f aca="false">IF(A12="","",SUMIFS('Lịch thanh toán'!$D$6:$D$105,'Lịch thanh toán'!$A$6:$A$105,A12))</f>
        <v/>
      </c>
      <c r="L12" s="19" t="str">
        <f aca="false">IF(A12="","",SUMIFS('Lịch thanh toán'!$C$6:$C$105,'Lịch thanh toán'!$A$6:$A$105,A12))</f>
        <v/>
      </c>
      <c r="M12" s="19" t="str">
        <f aca="false">IF(N12&lt;&gt;"Đủ","",IF(B12="C",L12,L12-H12))</f>
        <v/>
      </c>
      <c r="N12" s="1" t="str">
        <f aca="false">IF(COUNTA(A12:G12,I12:J12)=0,"",IF(OR(A12="",C12="",I12="",COUNT(D12:G12)&lt;4,J12="",COUNTIFS($A$6:$A$65,A12)&lt;&gt;1,AND(B12&lt;&gt;"A",B12&lt;&gt;"B1",B12&lt;&gt;"B2",B12&lt;&gt;"C"),MIN(D12:G12)&lt;0,D12*E12+F12-G12&lt;0),"Thiếu/sai dữ liệu","Đủ"))</f>
        <v/>
      </c>
      <c r="O12" s="4"/>
    </row>
    <row r="13" customFormat="false" ht="24" hidden="false" customHeight="true" outlineLevel="0" collapsed="false">
      <c r="A13" s="4"/>
      <c r="B13" s="4"/>
      <c r="C13" s="4"/>
      <c r="D13" s="18"/>
      <c r="E13" s="18"/>
      <c r="F13" s="18"/>
      <c r="G13" s="18"/>
      <c r="H13" s="8" t="str">
        <f aca="false">IF(N13&lt;&gt;"Đủ","",D13*E13+F13-G13)</f>
        <v/>
      </c>
      <c r="I13" s="4"/>
      <c r="J13" s="3"/>
      <c r="K13" s="19" t="str">
        <f aca="false">IF(A13="","",SUMIFS('Lịch thanh toán'!$D$6:$D$105,'Lịch thanh toán'!$A$6:$A$105,A13))</f>
        <v/>
      </c>
      <c r="L13" s="19" t="str">
        <f aca="false">IF(A13="","",SUMIFS('Lịch thanh toán'!$C$6:$C$105,'Lịch thanh toán'!$A$6:$A$105,A13))</f>
        <v/>
      </c>
      <c r="M13" s="19" t="str">
        <f aca="false">IF(N13&lt;&gt;"Đủ","",IF(B13="C",L13,L13-H13))</f>
        <v/>
      </c>
      <c r="N13" s="1" t="str">
        <f aca="false">IF(COUNTA(A13:G13,I13:J13)=0,"",IF(OR(A13="",C13="",I13="",COUNT(D13:G13)&lt;4,J13="",COUNTIFS($A$6:$A$65,A13)&lt;&gt;1,AND(B13&lt;&gt;"A",B13&lt;&gt;"B1",B13&lt;&gt;"B2",B13&lt;&gt;"C"),MIN(D13:G13)&lt;0,D13*E13+F13-G13&lt;0),"Thiếu/sai dữ liệu","Đủ"))</f>
        <v/>
      </c>
      <c r="O13" s="4"/>
    </row>
    <row r="14" customFormat="false" ht="24" hidden="false" customHeight="true" outlineLevel="0" collapsed="false">
      <c r="A14" s="4"/>
      <c r="B14" s="4"/>
      <c r="C14" s="4"/>
      <c r="D14" s="18"/>
      <c r="E14" s="18"/>
      <c r="F14" s="18"/>
      <c r="G14" s="18"/>
      <c r="H14" s="8" t="str">
        <f aca="false">IF(N14&lt;&gt;"Đủ","",D14*E14+F14-G14)</f>
        <v/>
      </c>
      <c r="I14" s="4"/>
      <c r="J14" s="3"/>
      <c r="K14" s="19" t="str">
        <f aca="false">IF(A14="","",SUMIFS('Lịch thanh toán'!$D$6:$D$105,'Lịch thanh toán'!$A$6:$A$105,A14))</f>
        <v/>
      </c>
      <c r="L14" s="19" t="str">
        <f aca="false">IF(A14="","",SUMIFS('Lịch thanh toán'!$C$6:$C$105,'Lịch thanh toán'!$A$6:$A$105,A14))</f>
        <v/>
      </c>
      <c r="M14" s="19" t="str">
        <f aca="false">IF(N14&lt;&gt;"Đủ","",IF(B14="C",L14,L14-H14))</f>
        <v/>
      </c>
      <c r="N14" s="1" t="str">
        <f aca="false">IF(COUNTA(A14:G14,I14:J14)=0,"",IF(OR(A14="",C14="",I14="",COUNT(D14:G14)&lt;4,J14="",COUNTIFS($A$6:$A$65,A14)&lt;&gt;1,AND(B14&lt;&gt;"A",B14&lt;&gt;"B1",B14&lt;&gt;"B2",B14&lt;&gt;"C"),MIN(D14:G14)&lt;0,D14*E14+F14-G14&lt;0),"Thiếu/sai dữ liệu","Đủ"))</f>
        <v/>
      </c>
      <c r="O14" s="4"/>
    </row>
    <row r="15" customFormat="false" ht="24" hidden="false" customHeight="true" outlineLevel="0" collapsed="false">
      <c r="A15" s="4"/>
      <c r="B15" s="4"/>
      <c r="C15" s="4"/>
      <c r="D15" s="18"/>
      <c r="E15" s="18"/>
      <c r="F15" s="18"/>
      <c r="G15" s="18"/>
      <c r="H15" s="8" t="str">
        <f aca="false">IF(N15&lt;&gt;"Đủ","",D15*E15+F15-G15)</f>
        <v/>
      </c>
      <c r="I15" s="4"/>
      <c r="J15" s="3"/>
      <c r="K15" s="19" t="str">
        <f aca="false">IF(A15="","",SUMIFS('Lịch thanh toán'!$D$6:$D$105,'Lịch thanh toán'!$A$6:$A$105,A15))</f>
        <v/>
      </c>
      <c r="L15" s="19" t="str">
        <f aca="false">IF(A15="","",SUMIFS('Lịch thanh toán'!$C$6:$C$105,'Lịch thanh toán'!$A$6:$A$105,A15))</f>
        <v/>
      </c>
      <c r="M15" s="19" t="str">
        <f aca="false">IF(N15&lt;&gt;"Đủ","",IF(B15="C",L15,L15-H15))</f>
        <v/>
      </c>
      <c r="N15" s="1" t="str">
        <f aca="false">IF(COUNTA(A15:G15,I15:J15)=0,"",IF(OR(A15="",C15="",I15="",COUNT(D15:G15)&lt;4,J15="",COUNTIFS($A$6:$A$65,A15)&lt;&gt;1,AND(B15&lt;&gt;"A",B15&lt;&gt;"B1",B15&lt;&gt;"B2",B15&lt;&gt;"C"),MIN(D15:G15)&lt;0,D15*E15+F15-G15&lt;0),"Thiếu/sai dữ liệu","Đủ"))</f>
        <v/>
      </c>
      <c r="O15" s="4"/>
    </row>
    <row r="16" customFormat="false" ht="24" hidden="false" customHeight="true" outlineLevel="0" collapsed="false">
      <c r="A16" s="4"/>
      <c r="B16" s="4"/>
      <c r="C16" s="4"/>
      <c r="D16" s="18"/>
      <c r="E16" s="18"/>
      <c r="F16" s="18"/>
      <c r="G16" s="18"/>
      <c r="H16" s="8" t="str">
        <f aca="false">IF(N16&lt;&gt;"Đủ","",D16*E16+F16-G16)</f>
        <v/>
      </c>
      <c r="I16" s="4"/>
      <c r="J16" s="3"/>
      <c r="K16" s="19" t="str">
        <f aca="false">IF(A16="","",SUMIFS('Lịch thanh toán'!$D$6:$D$105,'Lịch thanh toán'!$A$6:$A$105,A16))</f>
        <v/>
      </c>
      <c r="L16" s="19" t="str">
        <f aca="false">IF(A16="","",SUMIFS('Lịch thanh toán'!$C$6:$C$105,'Lịch thanh toán'!$A$6:$A$105,A16))</f>
        <v/>
      </c>
      <c r="M16" s="19" t="str">
        <f aca="false">IF(N16&lt;&gt;"Đủ","",IF(B16="C",L16,L16-H16))</f>
        <v/>
      </c>
      <c r="N16" s="1" t="str">
        <f aca="false">IF(COUNTA(A16:G16,I16:J16)=0,"",IF(OR(A16="",C16="",I16="",COUNT(D16:G16)&lt;4,J16="",COUNTIFS($A$6:$A$65,A16)&lt;&gt;1,AND(B16&lt;&gt;"A",B16&lt;&gt;"B1",B16&lt;&gt;"B2",B16&lt;&gt;"C"),MIN(D16:G16)&lt;0,D16*E16+F16-G16&lt;0),"Thiếu/sai dữ liệu","Đủ"))</f>
        <v/>
      </c>
      <c r="O16" s="4"/>
    </row>
    <row r="17" customFormat="false" ht="24" hidden="false" customHeight="true" outlineLevel="0" collapsed="false">
      <c r="A17" s="4"/>
      <c r="B17" s="4"/>
      <c r="C17" s="4"/>
      <c r="D17" s="18"/>
      <c r="E17" s="18"/>
      <c r="F17" s="18"/>
      <c r="G17" s="18"/>
      <c r="H17" s="8" t="str">
        <f aca="false">IF(N17&lt;&gt;"Đủ","",D17*E17+F17-G17)</f>
        <v/>
      </c>
      <c r="I17" s="4"/>
      <c r="J17" s="3"/>
      <c r="K17" s="19" t="str">
        <f aca="false">IF(A17="","",SUMIFS('Lịch thanh toán'!$D$6:$D$105,'Lịch thanh toán'!$A$6:$A$105,A17))</f>
        <v/>
      </c>
      <c r="L17" s="19" t="str">
        <f aca="false">IF(A17="","",SUMIFS('Lịch thanh toán'!$C$6:$C$105,'Lịch thanh toán'!$A$6:$A$105,A17))</f>
        <v/>
      </c>
      <c r="M17" s="19" t="str">
        <f aca="false">IF(N17&lt;&gt;"Đủ","",IF(B17="C",L17,L17-H17))</f>
        <v/>
      </c>
      <c r="N17" s="1" t="str">
        <f aca="false">IF(COUNTA(A17:G17,I17:J17)=0,"",IF(OR(A17="",C17="",I17="",COUNT(D17:G17)&lt;4,J17="",COUNTIFS($A$6:$A$65,A17)&lt;&gt;1,AND(B17&lt;&gt;"A",B17&lt;&gt;"B1",B17&lt;&gt;"B2",B17&lt;&gt;"C"),MIN(D17:G17)&lt;0,D17*E17+F17-G17&lt;0),"Thiếu/sai dữ liệu","Đủ"))</f>
        <v/>
      </c>
      <c r="O17" s="4"/>
    </row>
    <row r="18" customFormat="false" ht="24" hidden="false" customHeight="true" outlineLevel="0" collapsed="false">
      <c r="A18" s="4"/>
      <c r="B18" s="4"/>
      <c r="C18" s="4"/>
      <c r="D18" s="18"/>
      <c r="E18" s="18"/>
      <c r="F18" s="18"/>
      <c r="G18" s="18"/>
      <c r="H18" s="8" t="str">
        <f aca="false">IF(N18&lt;&gt;"Đủ","",D18*E18+F18-G18)</f>
        <v/>
      </c>
      <c r="I18" s="4"/>
      <c r="J18" s="3"/>
      <c r="K18" s="19" t="str">
        <f aca="false">IF(A18="","",SUMIFS('Lịch thanh toán'!$D$6:$D$105,'Lịch thanh toán'!$A$6:$A$105,A18))</f>
        <v/>
      </c>
      <c r="L18" s="19" t="str">
        <f aca="false">IF(A18="","",SUMIFS('Lịch thanh toán'!$C$6:$C$105,'Lịch thanh toán'!$A$6:$A$105,A18))</f>
        <v/>
      </c>
      <c r="M18" s="19" t="str">
        <f aca="false">IF(N18&lt;&gt;"Đủ","",IF(B18="C",L18,L18-H18))</f>
        <v/>
      </c>
      <c r="N18" s="1" t="str">
        <f aca="false">IF(COUNTA(A18:G18,I18:J18)=0,"",IF(OR(A18="",C18="",I18="",COUNT(D18:G18)&lt;4,J18="",COUNTIFS($A$6:$A$65,A18)&lt;&gt;1,AND(B18&lt;&gt;"A",B18&lt;&gt;"B1",B18&lt;&gt;"B2",B18&lt;&gt;"C"),MIN(D18:G18)&lt;0,D18*E18+F18-G18&lt;0),"Thiếu/sai dữ liệu","Đủ"))</f>
        <v/>
      </c>
      <c r="O18" s="4"/>
    </row>
    <row r="19" customFormat="false" ht="24" hidden="false" customHeight="true" outlineLevel="0" collapsed="false">
      <c r="A19" s="4"/>
      <c r="B19" s="4"/>
      <c r="C19" s="4"/>
      <c r="D19" s="18"/>
      <c r="E19" s="18"/>
      <c r="F19" s="18"/>
      <c r="G19" s="18"/>
      <c r="H19" s="8" t="str">
        <f aca="false">IF(N19&lt;&gt;"Đủ","",D19*E19+F19-G19)</f>
        <v/>
      </c>
      <c r="I19" s="4"/>
      <c r="J19" s="3"/>
      <c r="K19" s="19" t="str">
        <f aca="false">IF(A19="","",SUMIFS('Lịch thanh toán'!$D$6:$D$105,'Lịch thanh toán'!$A$6:$A$105,A19))</f>
        <v/>
      </c>
      <c r="L19" s="19" t="str">
        <f aca="false">IF(A19="","",SUMIFS('Lịch thanh toán'!$C$6:$C$105,'Lịch thanh toán'!$A$6:$A$105,A19))</f>
        <v/>
      </c>
      <c r="M19" s="19" t="str">
        <f aca="false">IF(N19&lt;&gt;"Đủ","",IF(B19="C",L19,L19-H19))</f>
        <v/>
      </c>
      <c r="N19" s="1" t="str">
        <f aca="false">IF(COUNTA(A19:G19,I19:J19)=0,"",IF(OR(A19="",C19="",I19="",COUNT(D19:G19)&lt;4,J19="",COUNTIFS($A$6:$A$65,A19)&lt;&gt;1,AND(B19&lt;&gt;"A",B19&lt;&gt;"B1",B19&lt;&gt;"B2",B19&lt;&gt;"C"),MIN(D19:G19)&lt;0,D19*E19+F19-G19&lt;0),"Thiếu/sai dữ liệu","Đủ"))</f>
        <v/>
      </c>
      <c r="O19" s="4"/>
    </row>
    <row r="20" customFormat="false" ht="24" hidden="false" customHeight="true" outlineLevel="0" collapsed="false">
      <c r="A20" s="4"/>
      <c r="B20" s="4"/>
      <c r="C20" s="4"/>
      <c r="D20" s="18"/>
      <c r="E20" s="18"/>
      <c r="F20" s="18"/>
      <c r="G20" s="18"/>
      <c r="H20" s="8" t="str">
        <f aca="false">IF(N20&lt;&gt;"Đủ","",D20*E20+F20-G20)</f>
        <v/>
      </c>
      <c r="I20" s="4"/>
      <c r="J20" s="3"/>
      <c r="K20" s="19" t="str">
        <f aca="false">IF(A20="","",SUMIFS('Lịch thanh toán'!$D$6:$D$105,'Lịch thanh toán'!$A$6:$A$105,A20))</f>
        <v/>
      </c>
      <c r="L20" s="19" t="str">
        <f aca="false">IF(A20="","",SUMIFS('Lịch thanh toán'!$C$6:$C$105,'Lịch thanh toán'!$A$6:$A$105,A20))</f>
        <v/>
      </c>
      <c r="M20" s="19" t="str">
        <f aca="false">IF(N20&lt;&gt;"Đủ","",IF(B20="C",L20,L20-H20))</f>
        <v/>
      </c>
      <c r="N20" s="1" t="str">
        <f aca="false">IF(COUNTA(A20:G20,I20:J20)=0,"",IF(OR(A20="",C20="",I20="",COUNT(D20:G20)&lt;4,J20="",COUNTIFS($A$6:$A$65,A20)&lt;&gt;1,AND(B20&lt;&gt;"A",B20&lt;&gt;"B1",B20&lt;&gt;"B2",B20&lt;&gt;"C"),MIN(D20:G20)&lt;0,D20*E20+F20-G20&lt;0),"Thiếu/sai dữ liệu","Đủ"))</f>
        <v/>
      </c>
      <c r="O20" s="4"/>
    </row>
    <row r="21" customFormat="false" ht="24" hidden="false" customHeight="true" outlineLevel="0" collapsed="false">
      <c r="A21" s="4"/>
      <c r="B21" s="4"/>
      <c r="C21" s="4"/>
      <c r="D21" s="18"/>
      <c r="E21" s="18"/>
      <c r="F21" s="18"/>
      <c r="G21" s="18"/>
      <c r="H21" s="8" t="str">
        <f aca="false">IF(N21&lt;&gt;"Đủ","",D21*E21+F21-G21)</f>
        <v/>
      </c>
      <c r="I21" s="4"/>
      <c r="J21" s="3"/>
      <c r="K21" s="19" t="str">
        <f aca="false">IF(A21="","",SUMIFS('Lịch thanh toán'!$D$6:$D$105,'Lịch thanh toán'!$A$6:$A$105,A21))</f>
        <v/>
      </c>
      <c r="L21" s="19" t="str">
        <f aca="false">IF(A21="","",SUMIFS('Lịch thanh toán'!$C$6:$C$105,'Lịch thanh toán'!$A$6:$A$105,A21))</f>
        <v/>
      </c>
      <c r="M21" s="19" t="str">
        <f aca="false">IF(N21&lt;&gt;"Đủ","",IF(B21="C",L21,L21-H21))</f>
        <v/>
      </c>
      <c r="N21" s="1" t="str">
        <f aca="false">IF(COUNTA(A21:G21,I21:J21)=0,"",IF(OR(A21="",C21="",I21="",COUNT(D21:G21)&lt;4,J21="",COUNTIFS($A$6:$A$65,A21)&lt;&gt;1,AND(B21&lt;&gt;"A",B21&lt;&gt;"B1",B21&lt;&gt;"B2",B21&lt;&gt;"C"),MIN(D21:G21)&lt;0,D21*E21+F21-G21&lt;0),"Thiếu/sai dữ liệu","Đủ"))</f>
        <v/>
      </c>
      <c r="O21" s="4"/>
    </row>
    <row r="22" customFormat="false" ht="24" hidden="false" customHeight="true" outlineLevel="0" collapsed="false">
      <c r="A22" s="4"/>
      <c r="B22" s="4"/>
      <c r="C22" s="4"/>
      <c r="D22" s="18"/>
      <c r="E22" s="18"/>
      <c r="F22" s="18"/>
      <c r="G22" s="18"/>
      <c r="H22" s="8" t="str">
        <f aca="false">IF(N22&lt;&gt;"Đủ","",D22*E22+F22-G22)</f>
        <v/>
      </c>
      <c r="I22" s="4"/>
      <c r="J22" s="3"/>
      <c r="K22" s="19" t="str">
        <f aca="false">IF(A22="","",SUMIFS('Lịch thanh toán'!$D$6:$D$105,'Lịch thanh toán'!$A$6:$A$105,A22))</f>
        <v/>
      </c>
      <c r="L22" s="19" t="str">
        <f aca="false">IF(A22="","",SUMIFS('Lịch thanh toán'!$C$6:$C$105,'Lịch thanh toán'!$A$6:$A$105,A22))</f>
        <v/>
      </c>
      <c r="M22" s="19" t="str">
        <f aca="false">IF(N22&lt;&gt;"Đủ","",IF(B22="C",L22,L22-H22))</f>
        <v/>
      </c>
      <c r="N22" s="1" t="str">
        <f aca="false">IF(COUNTA(A22:G22,I22:J22)=0,"",IF(OR(A22="",C22="",I22="",COUNT(D22:G22)&lt;4,J22="",COUNTIFS($A$6:$A$65,A22)&lt;&gt;1,AND(B22&lt;&gt;"A",B22&lt;&gt;"B1",B22&lt;&gt;"B2",B22&lt;&gt;"C"),MIN(D22:G22)&lt;0,D22*E22+F22-G22&lt;0),"Thiếu/sai dữ liệu","Đủ"))</f>
        <v/>
      </c>
      <c r="O22" s="4"/>
    </row>
    <row r="23" customFormat="false" ht="24" hidden="false" customHeight="true" outlineLevel="0" collapsed="false">
      <c r="A23" s="4"/>
      <c r="B23" s="4"/>
      <c r="C23" s="4"/>
      <c r="D23" s="18"/>
      <c r="E23" s="18"/>
      <c r="F23" s="18"/>
      <c r="G23" s="18"/>
      <c r="H23" s="8" t="str">
        <f aca="false">IF(N23&lt;&gt;"Đủ","",D23*E23+F23-G23)</f>
        <v/>
      </c>
      <c r="I23" s="4"/>
      <c r="J23" s="3"/>
      <c r="K23" s="19" t="str">
        <f aca="false">IF(A23="","",SUMIFS('Lịch thanh toán'!$D$6:$D$105,'Lịch thanh toán'!$A$6:$A$105,A23))</f>
        <v/>
      </c>
      <c r="L23" s="19" t="str">
        <f aca="false">IF(A23="","",SUMIFS('Lịch thanh toán'!$C$6:$C$105,'Lịch thanh toán'!$A$6:$A$105,A23))</f>
        <v/>
      </c>
      <c r="M23" s="19" t="str">
        <f aca="false">IF(N23&lt;&gt;"Đủ","",IF(B23="C",L23,L23-H23))</f>
        <v/>
      </c>
      <c r="N23" s="1" t="str">
        <f aca="false">IF(COUNTA(A23:G23,I23:J23)=0,"",IF(OR(A23="",C23="",I23="",COUNT(D23:G23)&lt;4,J23="",COUNTIFS($A$6:$A$65,A23)&lt;&gt;1,AND(B23&lt;&gt;"A",B23&lt;&gt;"B1",B23&lt;&gt;"B2",B23&lt;&gt;"C"),MIN(D23:G23)&lt;0,D23*E23+F23-G23&lt;0),"Thiếu/sai dữ liệu","Đủ"))</f>
        <v/>
      </c>
      <c r="O23" s="4"/>
    </row>
    <row r="24" customFormat="false" ht="24" hidden="false" customHeight="true" outlineLevel="0" collapsed="false">
      <c r="A24" s="4"/>
      <c r="B24" s="4"/>
      <c r="C24" s="4"/>
      <c r="D24" s="18"/>
      <c r="E24" s="18"/>
      <c r="F24" s="18"/>
      <c r="G24" s="18"/>
      <c r="H24" s="8" t="str">
        <f aca="false">IF(N24&lt;&gt;"Đủ","",D24*E24+F24-G24)</f>
        <v/>
      </c>
      <c r="I24" s="4"/>
      <c r="J24" s="3"/>
      <c r="K24" s="19" t="str">
        <f aca="false">IF(A24="","",SUMIFS('Lịch thanh toán'!$D$6:$D$105,'Lịch thanh toán'!$A$6:$A$105,A24))</f>
        <v/>
      </c>
      <c r="L24" s="19" t="str">
        <f aca="false">IF(A24="","",SUMIFS('Lịch thanh toán'!$C$6:$C$105,'Lịch thanh toán'!$A$6:$A$105,A24))</f>
        <v/>
      </c>
      <c r="M24" s="19" t="str">
        <f aca="false">IF(N24&lt;&gt;"Đủ","",IF(B24="C",L24,L24-H24))</f>
        <v/>
      </c>
      <c r="N24" s="1" t="str">
        <f aca="false">IF(COUNTA(A24:G24,I24:J24)=0,"",IF(OR(A24="",C24="",I24="",COUNT(D24:G24)&lt;4,J24="",COUNTIFS($A$6:$A$65,A24)&lt;&gt;1,AND(B24&lt;&gt;"A",B24&lt;&gt;"B1",B24&lt;&gt;"B2",B24&lt;&gt;"C"),MIN(D24:G24)&lt;0,D24*E24+F24-G24&lt;0),"Thiếu/sai dữ liệu","Đủ"))</f>
        <v/>
      </c>
      <c r="O24" s="4"/>
    </row>
    <row r="25" customFormat="false" ht="24" hidden="false" customHeight="true" outlineLevel="0" collapsed="false">
      <c r="A25" s="4"/>
      <c r="B25" s="4"/>
      <c r="C25" s="4"/>
      <c r="D25" s="18"/>
      <c r="E25" s="18"/>
      <c r="F25" s="18"/>
      <c r="G25" s="18"/>
      <c r="H25" s="8" t="str">
        <f aca="false">IF(N25&lt;&gt;"Đủ","",D25*E25+F25-G25)</f>
        <v/>
      </c>
      <c r="I25" s="4"/>
      <c r="J25" s="3"/>
      <c r="K25" s="19" t="str">
        <f aca="false">IF(A25="","",SUMIFS('Lịch thanh toán'!$D$6:$D$105,'Lịch thanh toán'!$A$6:$A$105,A25))</f>
        <v/>
      </c>
      <c r="L25" s="19" t="str">
        <f aca="false">IF(A25="","",SUMIFS('Lịch thanh toán'!$C$6:$C$105,'Lịch thanh toán'!$A$6:$A$105,A25))</f>
        <v/>
      </c>
      <c r="M25" s="19" t="str">
        <f aca="false">IF(N25&lt;&gt;"Đủ","",IF(B25="C",L25,L25-H25))</f>
        <v/>
      </c>
      <c r="N25" s="1" t="str">
        <f aca="false">IF(COUNTA(A25:G25,I25:J25)=0,"",IF(OR(A25="",C25="",I25="",COUNT(D25:G25)&lt;4,J25="",COUNTIFS($A$6:$A$65,A25)&lt;&gt;1,AND(B25&lt;&gt;"A",B25&lt;&gt;"B1",B25&lt;&gt;"B2",B25&lt;&gt;"C"),MIN(D25:G25)&lt;0,D25*E25+F25-G25&lt;0),"Thiếu/sai dữ liệu","Đủ"))</f>
        <v/>
      </c>
      <c r="O25" s="4"/>
    </row>
    <row r="26" customFormat="false" ht="24" hidden="false" customHeight="true" outlineLevel="0" collapsed="false">
      <c r="A26" s="4"/>
      <c r="B26" s="4"/>
      <c r="C26" s="4"/>
      <c r="D26" s="18"/>
      <c r="E26" s="18"/>
      <c r="F26" s="18"/>
      <c r="G26" s="18"/>
      <c r="H26" s="8" t="str">
        <f aca="false">IF(N26&lt;&gt;"Đủ","",D26*E26+F26-G26)</f>
        <v/>
      </c>
      <c r="I26" s="4"/>
      <c r="J26" s="3"/>
      <c r="K26" s="19" t="str">
        <f aca="false">IF(A26="","",SUMIFS('Lịch thanh toán'!$D$6:$D$105,'Lịch thanh toán'!$A$6:$A$105,A26))</f>
        <v/>
      </c>
      <c r="L26" s="19" t="str">
        <f aca="false">IF(A26="","",SUMIFS('Lịch thanh toán'!$C$6:$C$105,'Lịch thanh toán'!$A$6:$A$105,A26))</f>
        <v/>
      </c>
      <c r="M26" s="19" t="str">
        <f aca="false">IF(N26&lt;&gt;"Đủ","",IF(B26="C",L26,L26-H26))</f>
        <v/>
      </c>
      <c r="N26" s="1" t="str">
        <f aca="false">IF(COUNTA(A26:G26,I26:J26)=0,"",IF(OR(A26="",C26="",I26="",COUNT(D26:G26)&lt;4,J26="",COUNTIFS($A$6:$A$65,A26)&lt;&gt;1,AND(B26&lt;&gt;"A",B26&lt;&gt;"B1",B26&lt;&gt;"B2",B26&lt;&gt;"C"),MIN(D26:G26)&lt;0,D26*E26+F26-G26&lt;0),"Thiếu/sai dữ liệu","Đủ"))</f>
        <v/>
      </c>
      <c r="O26" s="4"/>
    </row>
    <row r="27" customFormat="false" ht="24" hidden="false" customHeight="true" outlineLevel="0" collapsed="false">
      <c r="A27" s="4"/>
      <c r="B27" s="4"/>
      <c r="C27" s="4"/>
      <c r="D27" s="18"/>
      <c r="E27" s="18"/>
      <c r="F27" s="18"/>
      <c r="G27" s="18"/>
      <c r="H27" s="8" t="str">
        <f aca="false">IF(N27&lt;&gt;"Đủ","",D27*E27+F27-G27)</f>
        <v/>
      </c>
      <c r="I27" s="4"/>
      <c r="J27" s="3"/>
      <c r="K27" s="19" t="str">
        <f aca="false">IF(A27="","",SUMIFS('Lịch thanh toán'!$D$6:$D$105,'Lịch thanh toán'!$A$6:$A$105,A27))</f>
        <v/>
      </c>
      <c r="L27" s="19" t="str">
        <f aca="false">IF(A27="","",SUMIFS('Lịch thanh toán'!$C$6:$C$105,'Lịch thanh toán'!$A$6:$A$105,A27))</f>
        <v/>
      </c>
      <c r="M27" s="19" t="str">
        <f aca="false">IF(N27&lt;&gt;"Đủ","",IF(B27="C",L27,L27-H27))</f>
        <v/>
      </c>
      <c r="N27" s="1" t="str">
        <f aca="false">IF(COUNTA(A27:G27,I27:J27)=0,"",IF(OR(A27="",C27="",I27="",COUNT(D27:G27)&lt;4,J27="",COUNTIFS($A$6:$A$65,A27)&lt;&gt;1,AND(B27&lt;&gt;"A",B27&lt;&gt;"B1",B27&lt;&gt;"B2",B27&lt;&gt;"C"),MIN(D27:G27)&lt;0,D27*E27+F27-G27&lt;0),"Thiếu/sai dữ liệu","Đủ"))</f>
        <v/>
      </c>
      <c r="O27" s="4"/>
    </row>
    <row r="28" customFormat="false" ht="24" hidden="false" customHeight="true" outlineLevel="0" collapsed="false">
      <c r="A28" s="4"/>
      <c r="B28" s="4"/>
      <c r="C28" s="4"/>
      <c r="D28" s="18"/>
      <c r="E28" s="18"/>
      <c r="F28" s="18"/>
      <c r="G28" s="18"/>
      <c r="H28" s="8" t="str">
        <f aca="false">IF(N28&lt;&gt;"Đủ","",D28*E28+F28-G28)</f>
        <v/>
      </c>
      <c r="I28" s="4"/>
      <c r="J28" s="3"/>
      <c r="K28" s="19" t="str">
        <f aca="false">IF(A28="","",SUMIFS('Lịch thanh toán'!$D$6:$D$105,'Lịch thanh toán'!$A$6:$A$105,A28))</f>
        <v/>
      </c>
      <c r="L28" s="19" t="str">
        <f aca="false">IF(A28="","",SUMIFS('Lịch thanh toán'!$C$6:$C$105,'Lịch thanh toán'!$A$6:$A$105,A28))</f>
        <v/>
      </c>
      <c r="M28" s="19" t="str">
        <f aca="false">IF(N28&lt;&gt;"Đủ","",IF(B28="C",L28,L28-H28))</f>
        <v/>
      </c>
      <c r="N28" s="1" t="str">
        <f aca="false">IF(COUNTA(A28:G28,I28:J28)=0,"",IF(OR(A28="",C28="",I28="",COUNT(D28:G28)&lt;4,J28="",COUNTIFS($A$6:$A$65,A28)&lt;&gt;1,AND(B28&lt;&gt;"A",B28&lt;&gt;"B1",B28&lt;&gt;"B2",B28&lt;&gt;"C"),MIN(D28:G28)&lt;0,D28*E28+F28-G28&lt;0),"Thiếu/sai dữ liệu","Đủ"))</f>
        <v/>
      </c>
      <c r="O28" s="4"/>
    </row>
    <row r="29" customFormat="false" ht="24" hidden="false" customHeight="true" outlineLevel="0" collapsed="false">
      <c r="A29" s="4"/>
      <c r="B29" s="4"/>
      <c r="C29" s="4"/>
      <c r="D29" s="18"/>
      <c r="E29" s="18"/>
      <c r="F29" s="18"/>
      <c r="G29" s="18"/>
      <c r="H29" s="8" t="str">
        <f aca="false">IF(N29&lt;&gt;"Đủ","",D29*E29+F29-G29)</f>
        <v/>
      </c>
      <c r="I29" s="4"/>
      <c r="J29" s="3"/>
      <c r="K29" s="19" t="str">
        <f aca="false">IF(A29="","",SUMIFS('Lịch thanh toán'!$D$6:$D$105,'Lịch thanh toán'!$A$6:$A$105,A29))</f>
        <v/>
      </c>
      <c r="L29" s="19" t="str">
        <f aca="false">IF(A29="","",SUMIFS('Lịch thanh toán'!$C$6:$C$105,'Lịch thanh toán'!$A$6:$A$105,A29))</f>
        <v/>
      </c>
      <c r="M29" s="19" t="str">
        <f aca="false">IF(N29&lt;&gt;"Đủ","",IF(B29="C",L29,L29-H29))</f>
        <v/>
      </c>
      <c r="N29" s="1" t="str">
        <f aca="false">IF(COUNTA(A29:G29,I29:J29)=0,"",IF(OR(A29="",C29="",I29="",COUNT(D29:G29)&lt;4,J29="",COUNTIFS($A$6:$A$65,A29)&lt;&gt;1,AND(B29&lt;&gt;"A",B29&lt;&gt;"B1",B29&lt;&gt;"B2",B29&lt;&gt;"C"),MIN(D29:G29)&lt;0,D29*E29+F29-G29&lt;0),"Thiếu/sai dữ liệu","Đủ"))</f>
        <v/>
      </c>
      <c r="O29" s="4"/>
    </row>
    <row r="30" customFormat="false" ht="24" hidden="false" customHeight="true" outlineLevel="0" collapsed="false">
      <c r="A30" s="4"/>
      <c r="B30" s="4"/>
      <c r="C30" s="4"/>
      <c r="D30" s="18"/>
      <c r="E30" s="18"/>
      <c r="F30" s="18"/>
      <c r="G30" s="18"/>
      <c r="H30" s="8" t="str">
        <f aca="false">IF(N30&lt;&gt;"Đủ","",D30*E30+F30-G30)</f>
        <v/>
      </c>
      <c r="I30" s="4"/>
      <c r="J30" s="3"/>
      <c r="K30" s="19" t="str">
        <f aca="false">IF(A30="","",SUMIFS('Lịch thanh toán'!$D$6:$D$105,'Lịch thanh toán'!$A$6:$A$105,A30))</f>
        <v/>
      </c>
      <c r="L30" s="19" t="str">
        <f aca="false">IF(A30="","",SUMIFS('Lịch thanh toán'!$C$6:$C$105,'Lịch thanh toán'!$A$6:$A$105,A30))</f>
        <v/>
      </c>
      <c r="M30" s="19" t="str">
        <f aca="false">IF(N30&lt;&gt;"Đủ","",IF(B30="C",L30,L30-H30))</f>
        <v/>
      </c>
      <c r="N30" s="1" t="str">
        <f aca="false">IF(COUNTA(A30:G30,I30:J30)=0,"",IF(OR(A30="",C30="",I30="",COUNT(D30:G30)&lt;4,J30="",COUNTIFS($A$6:$A$65,A30)&lt;&gt;1,AND(B30&lt;&gt;"A",B30&lt;&gt;"B1",B30&lt;&gt;"B2",B30&lt;&gt;"C"),MIN(D30:G30)&lt;0,D30*E30+F30-G30&lt;0),"Thiếu/sai dữ liệu","Đủ"))</f>
        <v/>
      </c>
      <c r="O30" s="4"/>
    </row>
    <row r="31" customFormat="false" ht="24" hidden="false" customHeight="true" outlineLevel="0" collapsed="false">
      <c r="A31" s="4"/>
      <c r="B31" s="4"/>
      <c r="C31" s="4"/>
      <c r="D31" s="18"/>
      <c r="E31" s="18"/>
      <c r="F31" s="18"/>
      <c r="G31" s="18"/>
      <c r="H31" s="8" t="str">
        <f aca="false">IF(N31&lt;&gt;"Đủ","",D31*E31+F31-G31)</f>
        <v/>
      </c>
      <c r="I31" s="4"/>
      <c r="J31" s="3"/>
      <c r="K31" s="19" t="str">
        <f aca="false">IF(A31="","",SUMIFS('Lịch thanh toán'!$D$6:$D$105,'Lịch thanh toán'!$A$6:$A$105,A31))</f>
        <v/>
      </c>
      <c r="L31" s="19" t="str">
        <f aca="false">IF(A31="","",SUMIFS('Lịch thanh toán'!$C$6:$C$105,'Lịch thanh toán'!$A$6:$A$105,A31))</f>
        <v/>
      </c>
      <c r="M31" s="19" t="str">
        <f aca="false">IF(N31&lt;&gt;"Đủ","",IF(B31="C",L31,L31-H31))</f>
        <v/>
      </c>
      <c r="N31" s="1" t="str">
        <f aca="false">IF(COUNTA(A31:G31,I31:J31)=0,"",IF(OR(A31="",C31="",I31="",COUNT(D31:G31)&lt;4,J31="",COUNTIFS($A$6:$A$65,A31)&lt;&gt;1,AND(B31&lt;&gt;"A",B31&lt;&gt;"B1",B31&lt;&gt;"B2",B31&lt;&gt;"C"),MIN(D31:G31)&lt;0,D31*E31+F31-G31&lt;0),"Thiếu/sai dữ liệu","Đủ"))</f>
        <v/>
      </c>
      <c r="O31" s="4"/>
    </row>
    <row r="32" customFormat="false" ht="24" hidden="false" customHeight="true" outlineLevel="0" collapsed="false">
      <c r="A32" s="4"/>
      <c r="B32" s="4"/>
      <c r="C32" s="4"/>
      <c r="D32" s="18"/>
      <c r="E32" s="18"/>
      <c r="F32" s="18"/>
      <c r="G32" s="18"/>
      <c r="H32" s="8" t="str">
        <f aca="false">IF(N32&lt;&gt;"Đủ","",D32*E32+F32-G32)</f>
        <v/>
      </c>
      <c r="I32" s="4"/>
      <c r="J32" s="3"/>
      <c r="K32" s="19" t="str">
        <f aca="false">IF(A32="","",SUMIFS('Lịch thanh toán'!$D$6:$D$105,'Lịch thanh toán'!$A$6:$A$105,A32))</f>
        <v/>
      </c>
      <c r="L32" s="19" t="str">
        <f aca="false">IF(A32="","",SUMIFS('Lịch thanh toán'!$C$6:$C$105,'Lịch thanh toán'!$A$6:$A$105,A32))</f>
        <v/>
      </c>
      <c r="M32" s="19" t="str">
        <f aca="false">IF(N32&lt;&gt;"Đủ","",IF(B32="C",L32,L32-H32))</f>
        <v/>
      </c>
      <c r="N32" s="1" t="str">
        <f aca="false">IF(COUNTA(A32:G32,I32:J32)=0,"",IF(OR(A32="",C32="",I32="",COUNT(D32:G32)&lt;4,J32="",COUNTIFS($A$6:$A$65,A32)&lt;&gt;1,AND(B32&lt;&gt;"A",B32&lt;&gt;"B1",B32&lt;&gt;"B2",B32&lt;&gt;"C"),MIN(D32:G32)&lt;0,D32*E32+F32-G32&lt;0),"Thiếu/sai dữ liệu","Đủ"))</f>
        <v/>
      </c>
      <c r="O32" s="4"/>
    </row>
    <row r="33" customFormat="false" ht="24" hidden="false" customHeight="true" outlineLevel="0" collapsed="false">
      <c r="A33" s="4"/>
      <c r="B33" s="4"/>
      <c r="C33" s="4"/>
      <c r="D33" s="18"/>
      <c r="E33" s="18"/>
      <c r="F33" s="18"/>
      <c r="G33" s="18"/>
      <c r="H33" s="8" t="str">
        <f aca="false">IF(N33&lt;&gt;"Đủ","",D33*E33+F33-G33)</f>
        <v/>
      </c>
      <c r="I33" s="4"/>
      <c r="J33" s="3"/>
      <c r="K33" s="19" t="str">
        <f aca="false">IF(A33="","",SUMIFS('Lịch thanh toán'!$D$6:$D$105,'Lịch thanh toán'!$A$6:$A$105,A33))</f>
        <v/>
      </c>
      <c r="L33" s="19" t="str">
        <f aca="false">IF(A33="","",SUMIFS('Lịch thanh toán'!$C$6:$C$105,'Lịch thanh toán'!$A$6:$A$105,A33))</f>
        <v/>
      </c>
      <c r="M33" s="19" t="str">
        <f aca="false">IF(N33&lt;&gt;"Đủ","",IF(B33="C",L33,L33-H33))</f>
        <v/>
      </c>
      <c r="N33" s="1" t="str">
        <f aca="false">IF(COUNTA(A33:G33,I33:J33)=0,"",IF(OR(A33="",C33="",I33="",COUNT(D33:G33)&lt;4,J33="",COUNTIFS($A$6:$A$65,A33)&lt;&gt;1,AND(B33&lt;&gt;"A",B33&lt;&gt;"B1",B33&lt;&gt;"B2",B33&lt;&gt;"C"),MIN(D33:G33)&lt;0,D33*E33+F33-G33&lt;0),"Thiếu/sai dữ liệu","Đủ"))</f>
        <v/>
      </c>
      <c r="O33" s="4"/>
    </row>
    <row r="34" customFormat="false" ht="24" hidden="false" customHeight="true" outlineLevel="0" collapsed="false">
      <c r="A34" s="4"/>
      <c r="B34" s="4"/>
      <c r="C34" s="4"/>
      <c r="D34" s="18"/>
      <c r="E34" s="18"/>
      <c r="F34" s="18"/>
      <c r="G34" s="18"/>
      <c r="H34" s="8" t="str">
        <f aca="false">IF(N34&lt;&gt;"Đủ","",D34*E34+F34-G34)</f>
        <v/>
      </c>
      <c r="I34" s="4"/>
      <c r="J34" s="3"/>
      <c r="K34" s="19" t="str">
        <f aca="false">IF(A34="","",SUMIFS('Lịch thanh toán'!$D$6:$D$105,'Lịch thanh toán'!$A$6:$A$105,A34))</f>
        <v/>
      </c>
      <c r="L34" s="19" t="str">
        <f aca="false">IF(A34="","",SUMIFS('Lịch thanh toán'!$C$6:$C$105,'Lịch thanh toán'!$A$6:$A$105,A34))</f>
        <v/>
      </c>
      <c r="M34" s="19" t="str">
        <f aca="false">IF(N34&lt;&gt;"Đủ","",IF(B34="C",L34,L34-H34))</f>
        <v/>
      </c>
      <c r="N34" s="1" t="str">
        <f aca="false">IF(COUNTA(A34:G34,I34:J34)=0,"",IF(OR(A34="",C34="",I34="",COUNT(D34:G34)&lt;4,J34="",COUNTIFS($A$6:$A$65,A34)&lt;&gt;1,AND(B34&lt;&gt;"A",B34&lt;&gt;"B1",B34&lt;&gt;"B2",B34&lt;&gt;"C"),MIN(D34:G34)&lt;0,D34*E34+F34-G34&lt;0),"Thiếu/sai dữ liệu","Đủ"))</f>
        <v/>
      </c>
      <c r="O34" s="4"/>
    </row>
    <row r="35" customFormat="false" ht="24" hidden="false" customHeight="true" outlineLevel="0" collapsed="false">
      <c r="A35" s="4"/>
      <c r="B35" s="4"/>
      <c r="C35" s="4"/>
      <c r="D35" s="18"/>
      <c r="E35" s="18"/>
      <c r="F35" s="18"/>
      <c r="G35" s="18"/>
      <c r="H35" s="8" t="str">
        <f aca="false">IF(N35&lt;&gt;"Đủ","",D35*E35+F35-G35)</f>
        <v/>
      </c>
      <c r="I35" s="4"/>
      <c r="J35" s="3"/>
      <c r="K35" s="19" t="str">
        <f aca="false">IF(A35="","",SUMIFS('Lịch thanh toán'!$D$6:$D$105,'Lịch thanh toán'!$A$6:$A$105,A35))</f>
        <v/>
      </c>
      <c r="L35" s="19" t="str">
        <f aca="false">IF(A35="","",SUMIFS('Lịch thanh toán'!$C$6:$C$105,'Lịch thanh toán'!$A$6:$A$105,A35))</f>
        <v/>
      </c>
      <c r="M35" s="19" t="str">
        <f aca="false">IF(N35&lt;&gt;"Đủ","",IF(B35="C",L35,L35-H35))</f>
        <v/>
      </c>
      <c r="N35" s="1" t="str">
        <f aca="false">IF(COUNTA(A35:G35,I35:J35)=0,"",IF(OR(A35="",C35="",I35="",COUNT(D35:G35)&lt;4,J35="",COUNTIFS($A$6:$A$65,A35)&lt;&gt;1,AND(B35&lt;&gt;"A",B35&lt;&gt;"B1",B35&lt;&gt;"B2",B35&lt;&gt;"C"),MIN(D35:G35)&lt;0,D35*E35+F35-G35&lt;0),"Thiếu/sai dữ liệu","Đủ"))</f>
        <v/>
      </c>
      <c r="O35" s="4"/>
    </row>
    <row r="36" customFormat="false" ht="24" hidden="false" customHeight="true" outlineLevel="0" collapsed="false">
      <c r="A36" s="4"/>
      <c r="B36" s="4"/>
      <c r="C36" s="4"/>
      <c r="D36" s="18"/>
      <c r="E36" s="18"/>
      <c r="F36" s="18"/>
      <c r="G36" s="18"/>
      <c r="H36" s="8" t="str">
        <f aca="false">IF(N36&lt;&gt;"Đủ","",D36*E36+F36-G36)</f>
        <v/>
      </c>
      <c r="I36" s="4"/>
      <c r="J36" s="3"/>
      <c r="K36" s="19" t="str">
        <f aca="false">IF(A36="","",SUMIFS('Lịch thanh toán'!$D$6:$D$105,'Lịch thanh toán'!$A$6:$A$105,A36))</f>
        <v/>
      </c>
      <c r="L36" s="19" t="str">
        <f aca="false">IF(A36="","",SUMIFS('Lịch thanh toán'!$C$6:$C$105,'Lịch thanh toán'!$A$6:$A$105,A36))</f>
        <v/>
      </c>
      <c r="M36" s="19" t="str">
        <f aca="false">IF(N36&lt;&gt;"Đủ","",IF(B36="C",L36,L36-H36))</f>
        <v/>
      </c>
      <c r="N36" s="1" t="str">
        <f aca="false">IF(COUNTA(A36:G36,I36:J36)=0,"",IF(OR(A36="",C36="",I36="",COUNT(D36:G36)&lt;4,J36="",COUNTIFS($A$6:$A$65,A36)&lt;&gt;1,AND(B36&lt;&gt;"A",B36&lt;&gt;"B1",B36&lt;&gt;"B2",B36&lt;&gt;"C"),MIN(D36:G36)&lt;0,D36*E36+F36-G36&lt;0),"Thiếu/sai dữ liệu","Đủ"))</f>
        <v/>
      </c>
      <c r="O36" s="4"/>
    </row>
    <row r="37" customFormat="false" ht="24" hidden="false" customHeight="true" outlineLevel="0" collapsed="false">
      <c r="A37" s="4"/>
      <c r="B37" s="4"/>
      <c r="C37" s="4"/>
      <c r="D37" s="18"/>
      <c r="E37" s="18"/>
      <c r="F37" s="18"/>
      <c r="G37" s="18"/>
      <c r="H37" s="8" t="str">
        <f aca="false">IF(N37&lt;&gt;"Đủ","",D37*E37+F37-G37)</f>
        <v/>
      </c>
      <c r="I37" s="4"/>
      <c r="J37" s="3"/>
      <c r="K37" s="19" t="str">
        <f aca="false">IF(A37="","",SUMIFS('Lịch thanh toán'!$D$6:$D$105,'Lịch thanh toán'!$A$6:$A$105,A37))</f>
        <v/>
      </c>
      <c r="L37" s="19" t="str">
        <f aca="false">IF(A37="","",SUMIFS('Lịch thanh toán'!$C$6:$C$105,'Lịch thanh toán'!$A$6:$A$105,A37))</f>
        <v/>
      </c>
      <c r="M37" s="19" t="str">
        <f aca="false">IF(N37&lt;&gt;"Đủ","",IF(B37="C",L37,L37-H37))</f>
        <v/>
      </c>
      <c r="N37" s="1" t="str">
        <f aca="false">IF(COUNTA(A37:G37,I37:J37)=0,"",IF(OR(A37="",C37="",I37="",COUNT(D37:G37)&lt;4,J37="",COUNTIFS($A$6:$A$65,A37)&lt;&gt;1,AND(B37&lt;&gt;"A",B37&lt;&gt;"B1",B37&lt;&gt;"B2",B37&lt;&gt;"C"),MIN(D37:G37)&lt;0,D37*E37+F37-G37&lt;0),"Thiếu/sai dữ liệu","Đủ"))</f>
        <v/>
      </c>
      <c r="O37" s="4"/>
    </row>
    <row r="38" customFormat="false" ht="24" hidden="false" customHeight="true" outlineLevel="0" collapsed="false">
      <c r="A38" s="4"/>
      <c r="B38" s="4"/>
      <c r="C38" s="4"/>
      <c r="D38" s="18"/>
      <c r="E38" s="18"/>
      <c r="F38" s="18"/>
      <c r="G38" s="18"/>
      <c r="H38" s="8" t="str">
        <f aca="false">IF(N38&lt;&gt;"Đủ","",D38*E38+F38-G38)</f>
        <v/>
      </c>
      <c r="I38" s="4"/>
      <c r="J38" s="3"/>
      <c r="K38" s="19" t="str">
        <f aca="false">IF(A38="","",SUMIFS('Lịch thanh toán'!$D$6:$D$105,'Lịch thanh toán'!$A$6:$A$105,A38))</f>
        <v/>
      </c>
      <c r="L38" s="19" t="str">
        <f aca="false">IF(A38="","",SUMIFS('Lịch thanh toán'!$C$6:$C$105,'Lịch thanh toán'!$A$6:$A$105,A38))</f>
        <v/>
      </c>
      <c r="M38" s="19" t="str">
        <f aca="false">IF(N38&lt;&gt;"Đủ","",IF(B38="C",L38,L38-H38))</f>
        <v/>
      </c>
      <c r="N38" s="1" t="str">
        <f aca="false">IF(COUNTA(A38:G38,I38:J38)=0,"",IF(OR(A38="",C38="",I38="",COUNT(D38:G38)&lt;4,J38="",COUNTIFS($A$6:$A$65,A38)&lt;&gt;1,AND(B38&lt;&gt;"A",B38&lt;&gt;"B1",B38&lt;&gt;"B2",B38&lt;&gt;"C"),MIN(D38:G38)&lt;0,D38*E38+F38-G38&lt;0),"Thiếu/sai dữ liệu","Đủ"))</f>
        <v/>
      </c>
      <c r="O38" s="4"/>
    </row>
    <row r="39" customFormat="false" ht="24" hidden="false" customHeight="true" outlineLevel="0" collapsed="false">
      <c r="A39" s="4"/>
      <c r="B39" s="4"/>
      <c r="C39" s="4"/>
      <c r="D39" s="18"/>
      <c r="E39" s="18"/>
      <c r="F39" s="18"/>
      <c r="G39" s="18"/>
      <c r="H39" s="8" t="str">
        <f aca="false">IF(N39&lt;&gt;"Đủ","",D39*E39+F39-G39)</f>
        <v/>
      </c>
      <c r="I39" s="4"/>
      <c r="J39" s="3"/>
      <c r="K39" s="19" t="str">
        <f aca="false">IF(A39="","",SUMIFS('Lịch thanh toán'!$D$6:$D$105,'Lịch thanh toán'!$A$6:$A$105,A39))</f>
        <v/>
      </c>
      <c r="L39" s="19" t="str">
        <f aca="false">IF(A39="","",SUMIFS('Lịch thanh toán'!$C$6:$C$105,'Lịch thanh toán'!$A$6:$A$105,A39))</f>
        <v/>
      </c>
      <c r="M39" s="19" t="str">
        <f aca="false">IF(N39&lt;&gt;"Đủ","",IF(B39="C",L39,L39-H39))</f>
        <v/>
      </c>
      <c r="N39" s="1" t="str">
        <f aca="false">IF(COUNTA(A39:G39,I39:J39)=0,"",IF(OR(A39="",C39="",I39="",COUNT(D39:G39)&lt;4,J39="",COUNTIFS($A$6:$A$65,A39)&lt;&gt;1,AND(B39&lt;&gt;"A",B39&lt;&gt;"B1",B39&lt;&gt;"B2",B39&lt;&gt;"C"),MIN(D39:G39)&lt;0,D39*E39+F39-G39&lt;0),"Thiếu/sai dữ liệu","Đủ"))</f>
        <v/>
      </c>
      <c r="O39" s="4"/>
    </row>
    <row r="40" customFormat="false" ht="24" hidden="false" customHeight="true" outlineLevel="0" collapsed="false">
      <c r="A40" s="4"/>
      <c r="B40" s="4"/>
      <c r="C40" s="4"/>
      <c r="D40" s="18"/>
      <c r="E40" s="18"/>
      <c r="F40" s="18"/>
      <c r="G40" s="18"/>
      <c r="H40" s="8" t="str">
        <f aca="false">IF(N40&lt;&gt;"Đủ","",D40*E40+F40-G40)</f>
        <v/>
      </c>
      <c r="I40" s="4"/>
      <c r="J40" s="3"/>
      <c r="K40" s="19" t="str">
        <f aca="false">IF(A40="","",SUMIFS('Lịch thanh toán'!$D$6:$D$105,'Lịch thanh toán'!$A$6:$A$105,A40))</f>
        <v/>
      </c>
      <c r="L40" s="19" t="str">
        <f aca="false">IF(A40="","",SUMIFS('Lịch thanh toán'!$C$6:$C$105,'Lịch thanh toán'!$A$6:$A$105,A40))</f>
        <v/>
      </c>
      <c r="M40" s="19" t="str">
        <f aca="false">IF(N40&lt;&gt;"Đủ","",IF(B40="C",L40,L40-H40))</f>
        <v/>
      </c>
      <c r="N40" s="1" t="str">
        <f aca="false">IF(COUNTA(A40:G40,I40:J40)=0,"",IF(OR(A40="",C40="",I40="",COUNT(D40:G40)&lt;4,J40="",COUNTIFS($A$6:$A$65,A40)&lt;&gt;1,AND(B40&lt;&gt;"A",B40&lt;&gt;"B1",B40&lt;&gt;"B2",B40&lt;&gt;"C"),MIN(D40:G40)&lt;0,D40*E40+F40-G40&lt;0),"Thiếu/sai dữ liệu","Đủ"))</f>
        <v/>
      </c>
      <c r="O40" s="4"/>
    </row>
    <row r="41" customFormat="false" ht="24" hidden="false" customHeight="true" outlineLevel="0" collapsed="false">
      <c r="A41" s="4"/>
      <c r="B41" s="4"/>
      <c r="C41" s="4"/>
      <c r="D41" s="18"/>
      <c r="E41" s="18"/>
      <c r="F41" s="18"/>
      <c r="G41" s="18"/>
      <c r="H41" s="8" t="str">
        <f aca="false">IF(N41&lt;&gt;"Đủ","",D41*E41+F41-G41)</f>
        <v/>
      </c>
      <c r="I41" s="4"/>
      <c r="J41" s="3"/>
      <c r="K41" s="19" t="str">
        <f aca="false">IF(A41="","",SUMIFS('Lịch thanh toán'!$D$6:$D$105,'Lịch thanh toán'!$A$6:$A$105,A41))</f>
        <v/>
      </c>
      <c r="L41" s="19" t="str">
        <f aca="false">IF(A41="","",SUMIFS('Lịch thanh toán'!$C$6:$C$105,'Lịch thanh toán'!$A$6:$A$105,A41))</f>
        <v/>
      </c>
      <c r="M41" s="19" t="str">
        <f aca="false">IF(N41&lt;&gt;"Đủ","",IF(B41="C",L41,L41-H41))</f>
        <v/>
      </c>
      <c r="N41" s="1" t="str">
        <f aca="false">IF(COUNTA(A41:G41,I41:J41)=0,"",IF(OR(A41="",C41="",I41="",COUNT(D41:G41)&lt;4,J41="",COUNTIFS($A$6:$A$65,A41)&lt;&gt;1,AND(B41&lt;&gt;"A",B41&lt;&gt;"B1",B41&lt;&gt;"B2",B41&lt;&gt;"C"),MIN(D41:G41)&lt;0,D41*E41+F41-G41&lt;0),"Thiếu/sai dữ liệu","Đủ"))</f>
        <v/>
      </c>
      <c r="O41" s="4"/>
    </row>
    <row r="42" customFormat="false" ht="24" hidden="false" customHeight="true" outlineLevel="0" collapsed="false">
      <c r="A42" s="4"/>
      <c r="B42" s="4"/>
      <c r="C42" s="4"/>
      <c r="D42" s="18"/>
      <c r="E42" s="18"/>
      <c r="F42" s="18"/>
      <c r="G42" s="18"/>
      <c r="H42" s="8" t="str">
        <f aca="false">IF(N42&lt;&gt;"Đủ","",D42*E42+F42-G42)</f>
        <v/>
      </c>
      <c r="I42" s="4"/>
      <c r="J42" s="3"/>
      <c r="K42" s="19" t="str">
        <f aca="false">IF(A42="","",SUMIFS('Lịch thanh toán'!$D$6:$D$105,'Lịch thanh toán'!$A$6:$A$105,A42))</f>
        <v/>
      </c>
      <c r="L42" s="19" t="str">
        <f aca="false">IF(A42="","",SUMIFS('Lịch thanh toán'!$C$6:$C$105,'Lịch thanh toán'!$A$6:$A$105,A42))</f>
        <v/>
      </c>
      <c r="M42" s="19" t="str">
        <f aca="false">IF(N42&lt;&gt;"Đủ","",IF(B42="C",L42,L42-H42))</f>
        <v/>
      </c>
      <c r="N42" s="1" t="str">
        <f aca="false">IF(COUNTA(A42:G42,I42:J42)=0,"",IF(OR(A42="",C42="",I42="",COUNT(D42:G42)&lt;4,J42="",COUNTIFS($A$6:$A$65,A42)&lt;&gt;1,AND(B42&lt;&gt;"A",B42&lt;&gt;"B1",B42&lt;&gt;"B2",B42&lt;&gt;"C"),MIN(D42:G42)&lt;0,D42*E42+F42-G42&lt;0),"Thiếu/sai dữ liệu","Đủ"))</f>
        <v/>
      </c>
      <c r="O42" s="4"/>
    </row>
    <row r="43" customFormat="false" ht="24" hidden="false" customHeight="true" outlineLevel="0" collapsed="false">
      <c r="A43" s="4"/>
      <c r="B43" s="4"/>
      <c r="C43" s="4"/>
      <c r="D43" s="18"/>
      <c r="E43" s="18"/>
      <c r="F43" s="18"/>
      <c r="G43" s="18"/>
      <c r="H43" s="8" t="str">
        <f aca="false">IF(N43&lt;&gt;"Đủ","",D43*E43+F43-G43)</f>
        <v/>
      </c>
      <c r="I43" s="4"/>
      <c r="J43" s="3"/>
      <c r="K43" s="19" t="str">
        <f aca="false">IF(A43="","",SUMIFS('Lịch thanh toán'!$D$6:$D$105,'Lịch thanh toán'!$A$6:$A$105,A43))</f>
        <v/>
      </c>
      <c r="L43" s="19" t="str">
        <f aca="false">IF(A43="","",SUMIFS('Lịch thanh toán'!$C$6:$C$105,'Lịch thanh toán'!$A$6:$A$105,A43))</f>
        <v/>
      </c>
      <c r="M43" s="19" t="str">
        <f aca="false">IF(N43&lt;&gt;"Đủ","",IF(B43="C",L43,L43-H43))</f>
        <v/>
      </c>
      <c r="N43" s="1" t="str">
        <f aca="false">IF(COUNTA(A43:G43,I43:J43)=0,"",IF(OR(A43="",C43="",I43="",COUNT(D43:G43)&lt;4,J43="",COUNTIFS($A$6:$A$65,A43)&lt;&gt;1,AND(B43&lt;&gt;"A",B43&lt;&gt;"B1",B43&lt;&gt;"B2",B43&lt;&gt;"C"),MIN(D43:G43)&lt;0,D43*E43+F43-G43&lt;0),"Thiếu/sai dữ liệu","Đủ"))</f>
        <v/>
      </c>
      <c r="O43" s="4"/>
    </row>
    <row r="44" customFormat="false" ht="24" hidden="false" customHeight="true" outlineLevel="0" collapsed="false">
      <c r="A44" s="4"/>
      <c r="B44" s="4"/>
      <c r="C44" s="4"/>
      <c r="D44" s="18"/>
      <c r="E44" s="18"/>
      <c r="F44" s="18"/>
      <c r="G44" s="18"/>
      <c r="H44" s="8" t="str">
        <f aca="false">IF(N44&lt;&gt;"Đủ","",D44*E44+F44-G44)</f>
        <v/>
      </c>
      <c r="I44" s="4"/>
      <c r="J44" s="3"/>
      <c r="K44" s="19" t="str">
        <f aca="false">IF(A44="","",SUMIFS('Lịch thanh toán'!$D$6:$D$105,'Lịch thanh toán'!$A$6:$A$105,A44))</f>
        <v/>
      </c>
      <c r="L44" s="19" t="str">
        <f aca="false">IF(A44="","",SUMIFS('Lịch thanh toán'!$C$6:$C$105,'Lịch thanh toán'!$A$6:$A$105,A44))</f>
        <v/>
      </c>
      <c r="M44" s="19" t="str">
        <f aca="false">IF(N44&lt;&gt;"Đủ","",IF(B44="C",L44,L44-H44))</f>
        <v/>
      </c>
      <c r="N44" s="1" t="str">
        <f aca="false">IF(COUNTA(A44:G44,I44:J44)=0,"",IF(OR(A44="",C44="",I44="",COUNT(D44:G44)&lt;4,J44="",COUNTIFS($A$6:$A$65,A44)&lt;&gt;1,AND(B44&lt;&gt;"A",B44&lt;&gt;"B1",B44&lt;&gt;"B2",B44&lt;&gt;"C"),MIN(D44:G44)&lt;0,D44*E44+F44-G44&lt;0),"Thiếu/sai dữ liệu","Đủ"))</f>
        <v/>
      </c>
      <c r="O44" s="4"/>
    </row>
    <row r="45" customFormat="false" ht="24" hidden="false" customHeight="true" outlineLevel="0" collapsed="false">
      <c r="A45" s="4"/>
      <c r="B45" s="4"/>
      <c r="C45" s="4"/>
      <c r="D45" s="18"/>
      <c r="E45" s="18"/>
      <c r="F45" s="18"/>
      <c r="G45" s="18"/>
      <c r="H45" s="8" t="str">
        <f aca="false">IF(N45&lt;&gt;"Đủ","",D45*E45+F45-G45)</f>
        <v/>
      </c>
      <c r="I45" s="4"/>
      <c r="J45" s="3"/>
      <c r="K45" s="19" t="str">
        <f aca="false">IF(A45="","",SUMIFS('Lịch thanh toán'!$D$6:$D$105,'Lịch thanh toán'!$A$6:$A$105,A45))</f>
        <v/>
      </c>
      <c r="L45" s="19" t="str">
        <f aca="false">IF(A45="","",SUMIFS('Lịch thanh toán'!$C$6:$C$105,'Lịch thanh toán'!$A$6:$A$105,A45))</f>
        <v/>
      </c>
      <c r="M45" s="19" t="str">
        <f aca="false">IF(N45&lt;&gt;"Đủ","",IF(B45="C",L45,L45-H45))</f>
        <v/>
      </c>
      <c r="N45" s="1" t="str">
        <f aca="false">IF(COUNTA(A45:G45,I45:J45)=0,"",IF(OR(A45="",C45="",I45="",COUNT(D45:G45)&lt;4,J45="",COUNTIFS($A$6:$A$65,A45)&lt;&gt;1,AND(B45&lt;&gt;"A",B45&lt;&gt;"B1",B45&lt;&gt;"B2",B45&lt;&gt;"C"),MIN(D45:G45)&lt;0,D45*E45+F45-G45&lt;0),"Thiếu/sai dữ liệu","Đủ"))</f>
        <v/>
      </c>
      <c r="O45" s="4"/>
    </row>
    <row r="46" customFormat="false" ht="24" hidden="false" customHeight="true" outlineLevel="0" collapsed="false">
      <c r="A46" s="4"/>
      <c r="B46" s="4"/>
      <c r="C46" s="4"/>
      <c r="D46" s="18"/>
      <c r="E46" s="18"/>
      <c r="F46" s="18"/>
      <c r="G46" s="18"/>
      <c r="H46" s="8" t="str">
        <f aca="false">IF(N46&lt;&gt;"Đủ","",D46*E46+F46-G46)</f>
        <v/>
      </c>
      <c r="I46" s="4"/>
      <c r="J46" s="3"/>
      <c r="K46" s="19" t="str">
        <f aca="false">IF(A46="","",SUMIFS('Lịch thanh toán'!$D$6:$D$105,'Lịch thanh toán'!$A$6:$A$105,A46))</f>
        <v/>
      </c>
      <c r="L46" s="19" t="str">
        <f aca="false">IF(A46="","",SUMIFS('Lịch thanh toán'!$C$6:$C$105,'Lịch thanh toán'!$A$6:$A$105,A46))</f>
        <v/>
      </c>
      <c r="M46" s="19" t="str">
        <f aca="false">IF(N46&lt;&gt;"Đủ","",IF(B46="C",L46,L46-H46))</f>
        <v/>
      </c>
      <c r="N46" s="1" t="str">
        <f aca="false">IF(COUNTA(A46:G46,I46:J46)=0,"",IF(OR(A46="",C46="",I46="",COUNT(D46:G46)&lt;4,J46="",COUNTIFS($A$6:$A$65,A46)&lt;&gt;1,AND(B46&lt;&gt;"A",B46&lt;&gt;"B1",B46&lt;&gt;"B2",B46&lt;&gt;"C"),MIN(D46:G46)&lt;0,D46*E46+F46-G46&lt;0),"Thiếu/sai dữ liệu","Đủ"))</f>
        <v/>
      </c>
      <c r="O46" s="4"/>
    </row>
    <row r="47" customFormat="false" ht="24" hidden="false" customHeight="true" outlineLevel="0" collapsed="false">
      <c r="A47" s="4"/>
      <c r="B47" s="4"/>
      <c r="C47" s="4"/>
      <c r="D47" s="18"/>
      <c r="E47" s="18"/>
      <c r="F47" s="18"/>
      <c r="G47" s="18"/>
      <c r="H47" s="8" t="str">
        <f aca="false">IF(N47&lt;&gt;"Đủ","",D47*E47+F47-G47)</f>
        <v/>
      </c>
      <c r="I47" s="4"/>
      <c r="J47" s="3"/>
      <c r="K47" s="19" t="str">
        <f aca="false">IF(A47="","",SUMIFS('Lịch thanh toán'!$D$6:$D$105,'Lịch thanh toán'!$A$6:$A$105,A47))</f>
        <v/>
      </c>
      <c r="L47" s="19" t="str">
        <f aca="false">IF(A47="","",SUMIFS('Lịch thanh toán'!$C$6:$C$105,'Lịch thanh toán'!$A$6:$A$105,A47))</f>
        <v/>
      </c>
      <c r="M47" s="19" t="str">
        <f aca="false">IF(N47&lt;&gt;"Đủ","",IF(B47="C",L47,L47-H47))</f>
        <v/>
      </c>
      <c r="N47" s="1" t="str">
        <f aca="false">IF(COUNTA(A47:G47,I47:J47)=0,"",IF(OR(A47="",C47="",I47="",COUNT(D47:G47)&lt;4,J47="",COUNTIFS($A$6:$A$65,A47)&lt;&gt;1,AND(B47&lt;&gt;"A",B47&lt;&gt;"B1",B47&lt;&gt;"B2",B47&lt;&gt;"C"),MIN(D47:G47)&lt;0,D47*E47+F47-G47&lt;0),"Thiếu/sai dữ liệu","Đủ"))</f>
        <v/>
      </c>
      <c r="O47" s="4"/>
    </row>
    <row r="48" customFormat="false" ht="24" hidden="false" customHeight="true" outlineLevel="0" collapsed="false">
      <c r="A48" s="4"/>
      <c r="B48" s="4"/>
      <c r="C48" s="4"/>
      <c r="D48" s="18"/>
      <c r="E48" s="18"/>
      <c r="F48" s="18"/>
      <c r="G48" s="18"/>
      <c r="H48" s="8" t="str">
        <f aca="false">IF(N48&lt;&gt;"Đủ","",D48*E48+F48-G48)</f>
        <v/>
      </c>
      <c r="I48" s="4"/>
      <c r="J48" s="3"/>
      <c r="K48" s="19" t="str">
        <f aca="false">IF(A48="","",SUMIFS('Lịch thanh toán'!$D$6:$D$105,'Lịch thanh toán'!$A$6:$A$105,A48))</f>
        <v/>
      </c>
      <c r="L48" s="19" t="str">
        <f aca="false">IF(A48="","",SUMIFS('Lịch thanh toán'!$C$6:$C$105,'Lịch thanh toán'!$A$6:$A$105,A48))</f>
        <v/>
      </c>
      <c r="M48" s="19" t="str">
        <f aca="false">IF(N48&lt;&gt;"Đủ","",IF(B48="C",L48,L48-H48))</f>
        <v/>
      </c>
      <c r="N48" s="1" t="str">
        <f aca="false">IF(COUNTA(A48:G48,I48:J48)=0,"",IF(OR(A48="",C48="",I48="",COUNT(D48:G48)&lt;4,J48="",COUNTIFS($A$6:$A$65,A48)&lt;&gt;1,AND(B48&lt;&gt;"A",B48&lt;&gt;"B1",B48&lt;&gt;"B2",B48&lt;&gt;"C"),MIN(D48:G48)&lt;0,D48*E48+F48-G48&lt;0),"Thiếu/sai dữ liệu","Đủ"))</f>
        <v/>
      </c>
      <c r="O48" s="4"/>
    </row>
    <row r="49" customFormat="false" ht="24" hidden="false" customHeight="true" outlineLevel="0" collapsed="false">
      <c r="A49" s="4"/>
      <c r="B49" s="4"/>
      <c r="C49" s="4"/>
      <c r="D49" s="18"/>
      <c r="E49" s="18"/>
      <c r="F49" s="18"/>
      <c r="G49" s="18"/>
      <c r="H49" s="8" t="str">
        <f aca="false">IF(N49&lt;&gt;"Đủ","",D49*E49+F49-G49)</f>
        <v/>
      </c>
      <c r="I49" s="4"/>
      <c r="J49" s="3"/>
      <c r="K49" s="19" t="str">
        <f aca="false">IF(A49="","",SUMIFS('Lịch thanh toán'!$D$6:$D$105,'Lịch thanh toán'!$A$6:$A$105,A49))</f>
        <v/>
      </c>
      <c r="L49" s="19" t="str">
        <f aca="false">IF(A49="","",SUMIFS('Lịch thanh toán'!$C$6:$C$105,'Lịch thanh toán'!$A$6:$A$105,A49))</f>
        <v/>
      </c>
      <c r="M49" s="19" t="str">
        <f aca="false">IF(N49&lt;&gt;"Đủ","",IF(B49="C",L49,L49-H49))</f>
        <v/>
      </c>
      <c r="N49" s="1" t="str">
        <f aca="false">IF(COUNTA(A49:G49,I49:J49)=0,"",IF(OR(A49="",C49="",I49="",COUNT(D49:G49)&lt;4,J49="",COUNTIFS($A$6:$A$65,A49)&lt;&gt;1,AND(B49&lt;&gt;"A",B49&lt;&gt;"B1",B49&lt;&gt;"B2",B49&lt;&gt;"C"),MIN(D49:G49)&lt;0,D49*E49+F49-G49&lt;0),"Thiếu/sai dữ liệu","Đủ"))</f>
        <v/>
      </c>
      <c r="O49" s="4"/>
    </row>
    <row r="50" customFormat="false" ht="24" hidden="false" customHeight="true" outlineLevel="0" collapsed="false">
      <c r="A50" s="4"/>
      <c r="B50" s="4"/>
      <c r="C50" s="4"/>
      <c r="D50" s="18"/>
      <c r="E50" s="18"/>
      <c r="F50" s="18"/>
      <c r="G50" s="18"/>
      <c r="H50" s="8" t="str">
        <f aca="false">IF(N50&lt;&gt;"Đủ","",D50*E50+F50-G50)</f>
        <v/>
      </c>
      <c r="I50" s="4"/>
      <c r="J50" s="3"/>
      <c r="K50" s="19" t="str">
        <f aca="false">IF(A50="","",SUMIFS('Lịch thanh toán'!$D$6:$D$105,'Lịch thanh toán'!$A$6:$A$105,A50))</f>
        <v/>
      </c>
      <c r="L50" s="19" t="str">
        <f aca="false">IF(A50="","",SUMIFS('Lịch thanh toán'!$C$6:$C$105,'Lịch thanh toán'!$A$6:$A$105,A50))</f>
        <v/>
      </c>
      <c r="M50" s="19" t="str">
        <f aca="false">IF(N50&lt;&gt;"Đủ","",IF(B50="C",L50,L50-H50))</f>
        <v/>
      </c>
      <c r="N50" s="1" t="str">
        <f aca="false">IF(COUNTA(A50:G50,I50:J50)=0,"",IF(OR(A50="",C50="",I50="",COUNT(D50:G50)&lt;4,J50="",COUNTIFS($A$6:$A$65,A50)&lt;&gt;1,AND(B50&lt;&gt;"A",B50&lt;&gt;"B1",B50&lt;&gt;"B2",B50&lt;&gt;"C"),MIN(D50:G50)&lt;0,D50*E50+F50-G50&lt;0),"Thiếu/sai dữ liệu","Đủ"))</f>
        <v/>
      </c>
      <c r="O50" s="4"/>
    </row>
    <row r="51" customFormat="false" ht="24" hidden="false" customHeight="true" outlineLevel="0" collapsed="false">
      <c r="A51" s="4"/>
      <c r="B51" s="4"/>
      <c r="C51" s="4"/>
      <c r="D51" s="18"/>
      <c r="E51" s="18"/>
      <c r="F51" s="18"/>
      <c r="G51" s="18"/>
      <c r="H51" s="8" t="str">
        <f aca="false">IF(N51&lt;&gt;"Đủ","",D51*E51+F51-G51)</f>
        <v/>
      </c>
      <c r="I51" s="4"/>
      <c r="J51" s="3"/>
      <c r="K51" s="19" t="str">
        <f aca="false">IF(A51="","",SUMIFS('Lịch thanh toán'!$D$6:$D$105,'Lịch thanh toán'!$A$6:$A$105,A51))</f>
        <v/>
      </c>
      <c r="L51" s="19" t="str">
        <f aca="false">IF(A51="","",SUMIFS('Lịch thanh toán'!$C$6:$C$105,'Lịch thanh toán'!$A$6:$A$105,A51))</f>
        <v/>
      </c>
      <c r="M51" s="19" t="str">
        <f aca="false">IF(N51&lt;&gt;"Đủ","",IF(B51="C",L51,L51-H51))</f>
        <v/>
      </c>
      <c r="N51" s="1" t="str">
        <f aca="false">IF(COUNTA(A51:G51,I51:J51)=0,"",IF(OR(A51="",C51="",I51="",COUNT(D51:G51)&lt;4,J51="",COUNTIFS($A$6:$A$65,A51)&lt;&gt;1,AND(B51&lt;&gt;"A",B51&lt;&gt;"B1",B51&lt;&gt;"B2",B51&lt;&gt;"C"),MIN(D51:G51)&lt;0,D51*E51+F51-G51&lt;0),"Thiếu/sai dữ liệu","Đủ"))</f>
        <v/>
      </c>
      <c r="O51" s="4"/>
    </row>
    <row r="52" customFormat="false" ht="24" hidden="false" customHeight="true" outlineLevel="0" collapsed="false">
      <c r="A52" s="4"/>
      <c r="B52" s="4"/>
      <c r="C52" s="4"/>
      <c r="D52" s="18"/>
      <c r="E52" s="18"/>
      <c r="F52" s="18"/>
      <c r="G52" s="18"/>
      <c r="H52" s="8" t="str">
        <f aca="false">IF(N52&lt;&gt;"Đủ","",D52*E52+F52-G52)</f>
        <v/>
      </c>
      <c r="I52" s="4"/>
      <c r="J52" s="3"/>
      <c r="K52" s="19" t="str">
        <f aca="false">IF(A52="","",SUMIFS('Lịch thanh toán'!$D$6:$D$105,'Lịch thanh toán'!$A$6:$A$105,A52))</f>
        <v/>
      </c>
      <c r="L52" s="19" t="str">
        <f aca="false">IF(A52="","",SUMIFS('Lịch thanh toán'!$C$6:$C$105,'Lịch thanh toán'!$A$6:$A$105,A52))</f>
        <v/>
      </c>
      <c r="M52" s="19" t="str">
        <f aca="false">IF(N52&lt;&gt;"Đủ","",IF(B52="C",L52,L52-H52))</f>
        <v/>
      </c>
      <c r="N52" s="1" t="str">
        <f aca="false">IF(COUNTA(A52:G52,I52:J52)=0,"",IF(OR(A52="",C52="",I52="",COUNT(D52:G52)&lt;4,J52="",COUNTIFS($A$6:$A$65,A52)&lt;&gt;1,AND(B52&lt;&gt;"A",B52&lt;&gt;"B1",B52&lt;&gt;"B2",B52&lt;&gt;"C"),MIN(D52:G52)&lt;0,D52*E52+F52-G52&lt;0),"Thiếu/sai dữ liệu","Đủ"))</f>
        <v/>
      </c>
      <c r="O52" s="4"/>
    </row>
    <row r="53" customFormat="false" ht="24" hidden="false" customHeight="true" outlineLevel="0" collapsed="false">
      <c r="A53" s="4"/>
      <c r="B53" s="4"/>
      <c r="C53" s="4"/>
      <c r="D53" s="18"/>
      <c r="E53" s="18"/>
      <c r="F53" s="18"/>
      <c r="G53" s="18"/>
      <c r="H53" s="8" t="str">
        <f aca="false">IF(N53&lt;&gt;"Đủ","",D53*E53+F53-G53)</f>
        <v/>
      </c>
      <c r="I53" s="4"/>
      <c r="J53" s="3"/>
      <c r="K53" s="19" t="str">
        <f aca="false">IF(A53="","",SUMIFS('Lịch thanh toán'!$D$6:$D$105,'Lịch thanh toán'!$A$6:$A$105,A53))</f>
        <v/>
      </c>
      <c r="L53" s="19" t="str">
        <f aca="false">IF(A53="","",SUMIFS('Lịch thanh toán'!$C$6:$C$105,'Lịch thanh toán'!$A$6:$A$105,A53))</f>
        <v/>
      </c>
      <c r="M53" s="19" t="str">
        <f aca="false">IF(N53&lt;&gt;"Đủ","",IF(B53="C",L53,L53-H53))</f>
        <v/>
      </c>
      <c r="N53" s="1" t="str">
        <f aca="false">IF(COUNTA(A53:G53,I53:J53)=0,"",IF(OR(A53="",C53="",I53="",COUNT(D53:G53)&lt;4,J53="",COUNTIFS($A$6:$A$65,A53)&lt;&gt;1,AND(B53&lt;&gt;"A",B53&lt;&gt;"B1",B53&lt;&gt;"B2",B53&lt;&gt;"C"),MIN(D53:G53)&lt;0,D53*E53+F53-G53&lt;0),"Thiếu/sai dữ liệu","Đủ"))</f>
        <v/>
      </c>
      <c r="O53" s="4"/>
    </row>
    <row r="54" customFormat="false" ht="24" hidden="false" customHeight="true" outlineLevel="0" collapsed="false">
      <c r="A54" s="4"/>
      <c r="B54" s="4"/>
      <c r="C54" s="4"/>
      <c r="D54" s="18"/>
      <c r="E54" s="18"/>
      <c r="F54" s="18"/>
      <c r="G54" s="18"/>
      <c r="H54" s="8" t="str">
        <f aca="false">IF(N54&lt;&gt;"Đủ","",D54*E54+F54-G54)</f>
        <v/>
      </c>
      <c r="I54" s="4"/>
      <c r="J54" s="3"/>
      <c r="K54" s="19" t="str">
        <f aca="false">IF(A54="","",SUMIFS('Lịch thanh toán'!$D$6:$D$105,'Lịch thanh toán'!$A$6:$A$105,A54))</f>
        <v/>
      </c>
      <c r="L54" s="19" t="str">
        <f aca="false">IF(A54="","",SUMIFS('Lịch thanh toán'!$C$6:$C$105,'Lịch thanh toán'!$A$6:$A$105,A54))</f>
        <v/>
      </c>
      <c r="M54" s="19" t="str">
        <f aca="false">IF(N54&lt;&gt;"Đủ","",IF(B54="C",L54,L54-H54))</f>
        <v/>
      </c>
      <c r="N54" s="1" t="str">
        <f aca="false">IF(COUNTA(A54:G54,I54:J54)=0,"",IF(OR(A54="",C54="",I54="",COUNT(D54:G54)&lt;4,J54="",COUNTIFS($A$6:$A$65,A54)&lt;&gt;1,AND(B54&lt;&gt;"A",B54&lt;&gt;"B1",B54&lt;&gt;"B2",B54&lt;&gt;"C"),MIN(D54:G54)&lt;0,D54*E54+F54-G54&lt;0),"Thiếu/sai dữ liệu","Đủ"))</f>
        <v/>
      </c>
      <c r="O54" s="4"/>
    </row>
    <row r="55" customFormat="false" ht="24" hidden="false" customHeight="true" outlineLevel="0" collapsed="false">
      <c r="A55" s="4"/>
      <c r="B55" s="4"/>
      <c r="C55" s="4"/>
      <c r="D55" s="18"/>
      <c r="E55" s="18"/>
      <c r="F55" s="18"/>
      <c r="G55" s="18"/>
      <c r="H55" s="8" t="str">
        <f aca="false">IF(N55&lt;&gt;"Đủ","",D55*E55+F55-G55)</f>
        <v/>
      </c>
      <c r="I55" s="4"/>
      <c r="J55" s="3"/>
      <c r="K55" s="19" t="str">
        <f aca="false">IF(A55="","",SUMIFS('Lịch thanh toán'!$D$6:$D$105,'Lịch thanh toán'!$A$6:$A$105,A55))</f>
        <v/>
      </c>
      <c r="L55" s="19" t="str">
        <f aca="false">IF(A55="","",SUMIFS('Lịch thanh toán'!$C$6:$C$105,'Lịch thanh toán'!$A$6:$A$105,A55))</f>
        <v/>
      </c>
      <c r="M55" s="19" t="str">
        <f aca="false">IF(N55&lt;&gt;"Đủ","",IF(B55="C",L55,L55-H55))</f>
        <v/>
      </c>
      <c r="N55" s="1" t="str">
        <f aca="false">IF(COUNTA(A55:G55,I55:J55)=0,"",IF(OR(A55="",C55="",I55="",COUNT(D55:G55)&lt;4,J55="",COUNTIFS($A$6:$A$65,A55)&lt;&gt;1,AND(B55&lt;&gt;"A",B55&lt;&gt;"B1",B55&lt;&gt;"B2",B55&lt;&gt;"C"),MIN(D55:G55)&lt;0,D55*E55+F55-G55&lt;0),"Thiếu/sai dữ liệu","Đủ"))</f>
        <v/>
      </c>
      <c r="O55" s="4"/>
    </row>
    <row r="56" customFormat="false" ht="24" hidden="false" customHeight="true" outlineLevel="0" collapsed="false">
      <c r="A56" s="4"/>
      <c r="B56" s="4"/>
      <c r="C56" s="4"/>
      <c r="D56" s="18"/>
      <c r="E56" s="18"/>
      <c r="F56" s="18"/>
      <c r="G56" s="18"/>
      <c r="H56" s="8" t="str">
        <f aca="false">IF(N56&lt;&gt;"Đủ","",D56*E56+F56-G56)</f>
        <v/>
      </c>
      <c r="I56" s="4"/>
      <c r="J56" s="3"/>
      <c r="K56" s="19" t="str">
        <f aca="false">IF(A56="","",SUMIFS('Lịch thanh toán'!$D$6:$D$105,'Lịch thanh toán'!$A$6:$A$105,A56))</f>
        <v/>
      </c>
      <c r="L56" s="19" t="str">
        <f aca="false">IF(A56="","",SUMIFS('Lịch thanh toán'!$C$6:$C$105,'Lịch thanh toán'!$A$6:$A$105,A56))</f>
        <v/>
      </c>
      <c r="M56" s="19" t="str">
        <f aca="false">IF(N56&lt;&gt;"Đủ","",IF(B56="C",L56,L56-H56))</f>
        <v/>
      </c>
      <c r="N56" s="1" t="str">
        <f aca="false">IF(COUNTA(A56:G56,I56:J56)=0,"",IF(OR(A56="",C56="",I56="",COUNT(D56:G56)&lt;4,J56="",COUNTIFS($A$6:$A$65,A56)&lt;&gt;1,AND(B56&lt;&gt;"A",B56&lt;&gt;"B1",B56&lt;&gt;"B2",B56&lt;&gt;"C"),MIN(D56:G56)&lt;0,D56*E56+F56-G56&lt;0),"Thiếu/sai dữ liệu","Đủ"))</f>
        <v/>
      </c>
      <c r="O56" s="4"/>
    </row>
    <row r="57" customFormat="false" ht="24" hidden="false" customHeight="true" outlineLevel="0" collapsed="false">
      <c r="A57" s="4"/>
      <c r="B57" s="4"/>
      <c r="C57" s="4"/>
      <c r="D57" s="18"/>
      <c r="E57" s="18"/>
      <c r="F57" s="18"/>
      <c r="G57" s="18"/>
      <c r="H57" s="8" t="str">
        <f aca="false">IF(N57&lt;&gt;"Đủ","",D57*E57+F57-G57)</f>
        <v/>
      </c>
      <c r="I57" s="4"/>
      <c r="J57" s="3"/>
      <c r="K57" s="19" t="str">
        <f aca="false">IF(A57="","",SUMIFS('Lịch thanh toán'!$D$6:$D$105,'Lịch thanh toán'!$A$6:$A$105,A57))</f>
        <v/>
      </c>
      <c r="L57" s="19" t="str">
        <f aca="false">IF(A57="","",SUMIFS('Lịch thanh toán'!$C$6:$C$105,'Lịch thanh toán'!$A$6:$A$105,A57))</f>
        <v/>
      </c>
      <c r="M57" s="19" t="str">
        <f aca="false">IF(N57&lt;&gt;"Đủ","",IF(B57="C",L57,L57-H57))</f>
        <v/>
      </c>
      <c r="N57" s="1" t="str">
        <f aca="false">IF(COUNTA(A57:G57,I57:J57)=0,"",IF(OR(A57="",C57="",I57="",COUNT(D57:G57)&lt;4,J57="",COUNTIFS($A$6:$A$65,A57)&lt;&gt;1,AND(B57&lt;&gt;"A",B57&lt;&gt;"B1",B57&lt;&gt;"B2",B57&lt;&gt;"C"),MIN(D57:G57)&lt;0,D57*E57+F57-G57&lt;0),"Thiếu/sai dữ liệu","Đủ"))</f>
        <v/>
      </c>
      <c r="O57" s="4"/>
    </row>
    <row r="58" customFormat="false" ht="24" hidden="false" customHeight="true" outlineLevel="0" collapsed="false">
      <c r="A58" s="4"/>
      <c r="B58" s="4"/>
      <c r="C58" s="4"/>
      <c r="D58" s="18"/>
      <c r="E58" s="18"/>
      <c r="F58" s="18"/>
      <c r="G58" s="18"/>
      <c r="H58" s="8" t="str">
        <f aca="false">IF(N58&lt;&gt;"Đủ","",D58*E58+F58-G58)</f>
        <v/>
      </c>
      <c r="I58" s="4"/>
      <c r="J58" s="3"/>
      <c r="K58" s="19" t="str">
        <f aca="false">IF(A58="","",SUMIFS('Lịch thanh toán'!$D$6:$D$105,'Lịch thanh toán'!$A$6:$A$105,A58))</f>
        <v/>
      </c>
      <c r="L58" s="19" t="str">
        <f aca="false">IF(A58="","",SUMIFS('Lịch thanh toán'!$C$6:$C$105,'Lịch thanh toán'!$A$6:$A$105,A58))</f>
        <v/>
      </c>
      <c r="M58" s="19" t="str">
        <f aca="false">IF(N58&lt;&gt;"Đủ","",IF(B58="C",L58,L58-H58))</f>
        <v/>
      </c>
      <c r="N58" s="1" t="str">
        <f aca="false">IF(COUNTA(A58:G58,I58:J58)=0,"",IF(OR(A58="",C58="",I58="",COUNT(D58:G58)&lt;4,J58="",COUNTIFS($A$6:$A$65,A58)&lt;&gt;1,AND(B58&lt;&gt;"A",B58&lt;&gt;"B1",B58&lt;&gt;"B2",B58&lt;&gt;"C"),MIN(D58:G58)&lt;0,D58*E58+F58-G58&lt;0),"Thiếu/sai dữ liệu","Đủ"))</f>
        <v/>
      </c>
      <c r="O58" s="4"/>
    </row>
    <row r="59" customFormat="false" ht="24" hidden="false" customHeight="true" outlineLevel="0" collapsed="false">
      <c r="A59" s="4"/>
      <c r="B59" s="4"/>
      <c r="C59" s="4"/>
      <c r="D59" s="18"/>
      <c r="E59" s="18"/>
      <c r="F59" s="18"/>
      <c r="G59" s="18"/>
      <c r="H59" s="8" t="str">
        <f aca="false">IF(N59&lt;&gt;"Đủ","",D59*E59+F59-G59)</f>
        <v/>
      </c>
      <c r="I59" s="4"/>
      <c r="J59" s="3"/>
      <c r="K59" s="19" t="str">
        <f aca="false">IF(A59="","",SUMIFS('Lịch thanh toán'!$D$6:$D$105,'Lịch thanh toán'!$A$6:$A$105,A59))</f>
        <v/>
      </c>
      <c r="L59" s="19" t="str">
        <f aca="false">IF(A59="","",SUMIFS('Lịch thanh toán'!$C$6:$C$105,'Lịch thanh toán'!$A$6:$A$105,A59))</f>
        <v/>
      </c>
      <c r="M59" s="19" t="str">
        <f aca="false">IF(N59&lt;&gt;"Đủ","",IF(B59="C",L59,L59-H59))</f>
        <v/>
      </c>
      <c r="N59" s="1" t="str">
        <f aca="false">IF(COUNTA(A59:G59,I59:J59)=0,"",IF(OR(A59="",C59="",I59="",COUNT(D59:G59)&lt;4,J59="",COUNTIFS($A$6:$A$65,A59)&lt;&gt;1,AND(B59&lt;&gt;"A",B59&lt;&gt;"B1",B59&lt;&gt;"B2",B59&lt;&gt;"C"),MIN(D59:G59)&lt;0,D59*E59+F59-G59&lt;0),"Thiếu/sai dữ liệu","Đủ"))</f>
        <v/>
      </c>
      <c r="O59" s="4"/>
    </row>
    <row r="60" customFormat="false" ht="24" hidden="false" customHeight="true" outlineLevel="0" collapsed="false">
      <c r="A60" s="4"/>
      <c r="B60" s="4"/>
      <c r="C60" s="4"/>
      <c r="D60" s="18"/>
      <c r="E60" s="18"/>
      <c r="F60" s="18"/>
      <c r="G60" s="18"/>
      <c r="H60" s="8" t="str">
        <f aca="false">IF(N60&lt;&gt;"Đủ","",D60*E60+F60-G60)</f>
        <v/>
      </c>
      <c r="I60" s="4"/>
      <c r="J60" s="3"/>
      <c r="K60" s="19" t="str">
        <f aca="false">IF(A60="","",SUMIFS('Lịch thanh toán'!$D$6:$D$105,'Lịch thanh toán'!$A$6:$A$105,A60))</f>
        <v/>
      </c>
      <c r="L60" s="19" t="str">
        <f aca="false">IF(A60="","",SUMIFS('Lịch thanh toán'!$C$6:$C$105,'Lịch thanh toán'!$A$6:$A$105,A60))</f>
        <v/>
      </c>
      <c r="M60" s="19" t="str">
        <f aca="false">IF(N60&lt;&gt;"Đủ","",IF(B60="C",L60,L60-H60))</f>
        <v/>
      </c>
      <c r="N60" s="1" t="str">
        <f aca="false">IF(COUNTA(A60:G60,I60:J60)=0,"",IF(OR(A60="",C60="",I60="",COUNT(D60:G60)&lt;4,J60="",COUNTIFS($A$6:$A$65,A60)&lt;&gt;1,AND(B60&lt;&gt;"A",B60&lt;&gt;"B1",B60&lt;&gt;"B2",B60&lt;&gt;"C"),MIN(D60:G60)&lt;0,D60*E60+F60-G60&lt;0),"Thiếu/sai dữ liệu","Đủ"))</f>
        <v/>
      </c>
      <c r="O60" s="4"/>
    </row>
    <row r="61" customFormat="false" ht="24" hidden="false" customHeight="true" outlineLevel="0" collapsed="false">
      <c r="A61" s="4"/>
      <c r="B61" s="4"/>
      <c r="C61" s="4"/>
      <c r="D61" s="18"/>
      <c r="E61" s="18"/>
      <c r="F61" s="18"/>
      <c r="G61" s="18"/>
      <c r="H61" s="8" t="str">
        <f aca="false">IF(N61&lt;&gt;"Đủ","",D61*E61+F61-G61)</f>
        <v/>
      </c>
      <c r="I61" s="4"/>
      <c r="J61" s="3"/>
      <c r="K61" s="19" t="str">
        <f aca="false">IF(A61="","",SUMIFS('Lịch thanh toán'!$D$6:$D$105,'Lịch thanh toán'!$A$6:$A$105,A61))</f>
        <v/>
      </c>
      <c r="L61" s="19" t="str">
        <f aca="false">IF(A61="","",SUMIFS('Lịch thanh toán'!$C$6:$C$105,'Lịch thanh toán'!$A$6:$A$105,A61))</f>
        <v/>
      </c>
      <c r="M61" s="19" t="str">
        <f aca="false">IF(N61&lt;&gt;"Đủ","",IF(B61="C",L61,L61-H61))</f>
        <v/>
      </c>
      <c r="N61" s="1" t="str">
        <f aca="false">IF(COUNTA(A61:G61,I61:J61)=0,"",IF(OR(A61="",C61="",I61="",COUNT(D61:G61)&lt;4,J61="",COUNTIFS($A$6:$A$65,A61)&lt;&gt;1,AND(B61&lt;&gt;"A",B61&lt;&gt;"B1",B61&lt;&gt;"B2",B61&lt;&gt;"C"),MIN(D61:G61)&lt;0,D61*E61+F61-G61&lt;0),"Thiếu/sai dữ liệu","Đủ"))</f>
        <v/>
      </c>
      <c r="O61" s="4"/>
    </row>
    <row r="62" customFormat="false" ht="24" hidden="false" customHeight="true" outlineLevel="0" collapsed="false">
      <c r="A62" s="4"/>
      <c r="B62" s="4"/>
      <c r="C62" s="4"/>
      <c r="D62" s="18"/>
      <c r="E62" s="18"/>
      <c r="F62" s="18"/>
      <c r="G62" s="18"/>
      <c r="H62" s="8" t="str">
        <f aca="false">IF(N62&lt;&gt;"Đủ","",D62*E62+F62-G62)</f>
        <v/>
      </c>
      <c r="I62" s="4"/>
      <c r="J62" s="3"/>
      <c r="K62" s="19" t="str">
        <f aca="false">IF(A62="","",SUMIFS('Lịch thanh toán'!$D$6:$D$105,'Lịch thanh toán'!$A$6:$A$105,A62))</f>
        <v/>
      </c>
      <c r="L62" s="19" t="str">
        <f aca="false">IF(A62="","",SUMIFS('Lịch thanh toán'!$C$6:$C$105,'Lịch thanh toán'!$A$6:$A$105,A62))</f>
        <v/>
      </c>
      <c r="M62" s="19" t="str">
        <f aca="false">IF(N62&lt;&gt;"Đủ","",IF(B62="C",L62,L62-H62))</f>
        <v/>
      </c>
      <c r="N62" s="1" t="str">
        <f aca="false">IF(COUNTA(A62:G62,I62:J62)=0,"",IF(OR(A62="",C62="",I62="",COUNT(D62:G62)&lt;4,J62="",COUNTIFS($A$6:$A$65,A62)&lt;&gt;1,AND(B62&lt;&gt;"A",B62&lt;&gt;"B1",B62&lt;&gt;"B2",B62&lt;&gt;"C"),MIN(D62:G62)&lt;0,D62*E62+F62-G62&lt;0),"Thiếu/sai dữ liệu","Đủ"))</f>
        <v/>
      </c>
      <c r="O62" s="4"/>
    </row>
    <row r="63" customFormat="false" ht="24" hidden="false" customHeight="true" outlineLevel="0" collapsed="false">
      <c r="A63" s="4"/>
      <c r="B63" s="4"/>
      <c r="C63" s="4"/>
      <c r="D63" s="18"/>
      <c r="E63" s="18"/>
      <c r="F63" s="18"/>
      <c r="G63" s="18"/>
      <c r="H63" s="8" t="str">
        <f aca="false">IF(N63&lt;&gt;"Đủ","",D63*E63+F63-G63)</f>
        <v/>
      </c>
      <c r="I63" s="4"/>
      <c r="J63" s="3"/>
      <c r="K63" s="19" t="str">
        <f aca="false">IF(A63="","",SUMIFS('Lịch thanh toán'!$D$6:$D$105,'Lịch thanh toán'!$A$6:$A$105,A63))</f>
        <v/>
      </c>
      <c r="L63" s="19" t="str">
        <f aca="false">IF(A63="","",SUMIFS('Lịch thanh toán'!$C$6:$C$105,'Lịch thanh toán'!$A$6:$A$105,A63))</f>
        <v/>
      </c>
      <c r="M63" s="19" t="str">
        <f aca="false">IF(N63&lt;&gt;"Đủ","",IF(B63="C",L63,L63-H63))</f>
        <v/>
      </c>
      <c r="N63" s="1" t="str">
        <f aca="false">IF(COUNTA(A63:G63,I63:J63)=0,"",IF(OR(A63="",C63="",I63="",COUNT(D63:G63)&lt;4,J63="",COUNTIFS($A$6:$A$65,A63)&lt;&gt;1,AND(B63&lt;&gt;"A",B63&lt;&gt;"B1",B63&lt;&gt;"B2",B63&lt;&gt;"C"),MIN(D63:G63)&lt;0,D63*E63+F63-G63&lt;0),"Thiếu/sai dữ liệu","Đủ"))</f>
        <v/>
      </c>
      <c r="O63" s="4"/>
    </row>
    <row r="64" customFormat="false" ht="24" hidden="false" customHeight="true" outlineLevel="0" collapsed="false">
      <c r="A64" s="4"/>
      <c r="B64" s="4"/>
      <c r="C64" s="4"/>
      <c r="D64" s="18"/>
      <c r="E64" s="18"/>
      <c r="F64" s="18"/>
      <c r="G64" s="18"/>
      <c r="H64" s="8" t="str">
        <f aca="false">IF(N64&lt;&gt;"Đủ","",D64*E64+F64-G64)</f>
        <v/>
      </c>
      <c r="I64" s="4"/>
      <c r="J64" s="3"/>
      <c r="K64" s="19" t="str">
        <f aca="false">IF(A64="","",SUMIFS('Lịch thanh toán'!$D$6:$D$105,'Lịch thanh toán'!$A$6:$A$105,A64))</f>
        <v/>
      </c>
      <c r="L64" s="19" t="str">
        <f aca="false">IF(A64="","",SUMIFS('Lịch thanh toán'!$C$6:$C$105,'Lịch thanh toán'!$A$6:$A$105,A64))</f>
        <v/>
      </c>
      <c r="M64" s="19" t="str">
        <f aca="false">IF(N64&lt;&gt;"Đủ","",IF(B64="C",L64,L64-H64))</f>
        <v/>
      </c>
      <c r="N64" s="1" t="str">
        <f aca="false">IF(COUNTA(A64:G64,I64:J64)=0,"",IF(OR(A64="",C64="",I64="",COUNT(D64:G64)&lt;4,J64="",COUNTIFS($A$6:$A$65,A64)&lt;&gt;1,AND(B64&lt;&gt;"A",B64&lt;&gt;"B1",B64&lt;&gt;"B2",B64&lt;&gt;"C"),MIN(D64:G64)&lt;0,D64*E64+F64-G64&lt;0),"Thiếu/sai dữ liệu","Đủ"))</f>
        <v/>
      </c>
      <c r="O64" s="4"/>
    </row>
    <row r="65" customFormat="false" ht="24" hidden="false" customHeight="true" outlineLevel="0" collapsed="false">
      <c r="A65" s="4"/>
      <c r="B65" s="4"/>
      <c r="C65" s="4"/>
      <c r="D65" s="18"/>
      <c r="E65" s="18"/>
      <c r="F65" s="18"/>
      <c r="G65" s="18"/>
      <c r="H65" s="8" t="str">
        <f aca="false">IF(N65&lt;&gt;"Đủ","",D65*E65+F65-G65)</f>
        <v/>
      </c>
      <c r="I65" s="4"/>
      <c r="J65" s="3"/>
      <c r="K65" s="19" t="str">
        <f aca="false">IF(A65="","",SUMIFS('Lịch thanh toán'!$D$6:$D$105,'Lịch thanh toán'!$A$6:$A$105,A65))</f>
        <v/>
      </c>
      <c r="L65" s="19" t="str">
        <f aca="false">IF(A65="","",SUMIFS('Lịch thanh toán'!$C$6:$C$105,'Lịch thanh toán'!$A$6:$A$105,A65))</f>
        <v/>
      </c>
      <c r="M65" s="19" t="str">
        <f aca="false">IF(N65&lt;&gt;"Đủ","",IF(B65="C",L65,L65-H65))</f>
        <v/>
      </c>
      <c r="N65" s="1" t="str">
        <f aca="false">IF(COUNTA(A65:G65,I65:J65)=0,"",IF(OR(A65="",C65="",I65="",COUNT(D65:G65)&lt;4,J65="",COUNTIFS($A$6:$A$65,A65)&lt;&gt;1,AND(B65&lt;&gt;"A",B65&lt;&gt;"B1",B65&lt;&gt;"B2",B65&lt;&gt;"C"),MIN(D65:G65)&lt;0,D65*E65+F65-G65&lt;0),"Thiếu/sai dữ liệu","Đủ"))</f>
        <v/>
      </c>
      <c r="O65" s="4"/>
    </row>
    <row r="66" customFormat="false" ht="24" hidden="false" customHeight="tru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customFormat="false" ht="24" hidden="false" customHeight="tru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customFormat="false" ht="24" hidden="false" customHeight="tru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customFormat="false" ht="24" hidden="false" customHeight="tru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customFormat="false" ht="24" hidden="false" customHeight="tru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customFormat="false" ht="24" hidden="false" customHeight="tru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customFormat="false" ht="24" hidden="false" customHeight="tru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customFormat="false" ht="24" hidden="false" customHeight="tru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customFormat="false" ht="24" hidden="false" customHeight="tru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customFormat="false" ht="24" hidden="false" customHeight="tru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customFormat="false" ht="24" hidden="false" customHeight="true" outlineLevel="0" collapsed="fals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customFormat="false" ht="24" hidden="false" customHeight="tru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customFormat="false" ht="24" hidden="false" customHeight="tru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customFormat="false" ht="24" hidden="false" customHeight="tru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customFormat="false" ht="24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customFormat="false" ht="24" hidden="false" customHeight="tru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customFormat="false" ht="24" hidden="false" customHeight="tru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customFormat="false" ht="24" hidden="false" customHeight="tru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customFormat="false" ht="24" hidden="false" customHeight="tru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customFormat="false" ht="24" hidden="false" customHeight="tru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customFormat="false" ht="24" hidden="false" customHeight="tru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customFormat="false" ht="24" hidden="false" customHeight="tru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customFormat="false" ht="24" hidden="false" customHeight="tru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customFormat="false" ht="24" hidden="false" customHeight="tru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customFormat="false" ht="24" hidden="false" customHeight="tru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customFormat="false" ht="24" hidden="false" customHeight="tru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customFormat="false" ht="24" hidden="false" customHeight="tru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customFormat="false" ht="24" hidden="false" customHeight="tru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customFormat="false" ht="24" hidden="false" customHeight="true" outlineLevel="0" collapsed="false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customFormat="false" ht="24" hidden="false" customHeight="true" outlineLevel="0" collapsed="false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customFormat="false" ht="24" hidden="false" customHeight="tru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customFormat="false" ht="24" hidden="false" customHeight="true" outlineLevel="0" collapsed="false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customFormat="false" ht="24" hidden="false" customHeight="tru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customFormat="false" ht="24" hidden="false" customHeight="tru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customFormat="false" ht="24" hidden="false" customHeight="tru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customFormat="false" ht="24" hidden="false" customHeight="true" outlineLevel="0" collapsed="false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customFormat="false" ht="24" hidden="false" customHeight="tru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customFormat="false" ht="24" hidden="false" customHeight="tru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customFormat="false" ht="24" hidden="false" customHeight="tru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customFormat="false" ht="24" hidden="false" customHeight="tru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customFormat="false" ht="24" hidden="false" customHeight="tru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customFormat="false" ht="24" hidden="false" customHeight="tru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customFormat="false" ht="24" hidden="false" customHeight="tru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customFormat="false" ht="24" hidden="false" customHeight="tru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customFormat="false" ht="24" hidden="false" customHeight="tru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</sheetData>
  <sheetProtection sheet="true" formatColumns="false" formatRows="false" insertRows="false" deleteRows="false" autoFilter="false"/>
  <conditionalFormatting sqref="M6:M65">
    <cfRule type="cellIs" priority="2" operator="notEqual" aboveAverage="0" equalAverage="0" bottom="0" percent="0" rank="0" text="" dxfId="1">
      <formula>0</formula>
    </cfRule>
  </conditionalFormatting>
  <conditionalFormatting sqref="N6:N65">
    <cfRule type="containsText" priority="3" operator="containsText" aboveAverage="0" equalAverage="0" bottom="0" percent="0" rank="0" text="Thiếu/sai" dxfId="0">
      <formula>NOT(ISERROR(SEARCH("Thiếu/sai",N6)))</formula>
    </cfRule>
  </conditionalFormatting>
  <dataValidations count="3">
    <dataValidation allowBlank="true" error="Nhập ngày theo định dạng ngày (vd 15/01/2027)." errorStyle="stop" errorTitle="Ngày không hợp lệ" operator="greaterThan" showDropDown="false" showErrorMessage="true" showInputMessage="false" sqref="J6:J65" type="date">
      <formula1>36526</formula1>
      <formula2>0</formula2>
    </dataValidation>
    <dataValidation allowBlank="false" errorStyle="stop" operator="between" showDropDown="false" showErrorMessage="false" showInputMessage="false" sqref="B6:B65" type="list">
      <formula1>"A,B1,B2,C"</formula1>
      <formula2>0</formula2>
    </dataValidation>
    <dataValidation allowBlank="true" error="Nhập số ≥ 0, đơn vị đồng." errorStyle="stop" errorTitle="Số không hợp lệ" operator="greaterThanOrEqual" showDropDown="false" showErrorMessage="true" showInputMessage="false" sqref="D6:G65" type="decimal">
      <formula1>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7" min="1" style="0" width="19"/>
    <col collapsed="false" customWidth="true" hidden="false" outlineLevel="0" max="8" min="8" style="0" width="28"/>
    <col collapsed="false" customWidth="true" hidden="false" outlineLevel="0" max="9" min="9" style="0" width="26"/>
    <col collapsed="false" customWidth="true" hidden="false" outlineLevel="0" max="10" min="10" style="0" width="40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24" hidden="false" customHeight="true" outlineLevel="0" collapsed="false">
      <c r="A2" s="2" t="s">
        <v>76</v>
      </c>
      <c r="B2" s="1"/>
      <c r="C2" s="1"/>
      <c r="D2" s="1"/>
      <c r="E2" s="1"/>
      <c r="F2" s="1"/>
      <c r="G2" s="1"/>
      <c r="H2" s="1"/>
      <c r="I2" s="1"/>
      <c r="J2" s="1"/>
    </row>
    <row r="3" customFormat="false" ht="24" hidden="false" customHeight="true" outlineLevel="0" collapsed="false">
      <c r="A3" s="1" t="s">
        <v>77</v>
      </c>
      <c r="B3" s="1"/>
      <c r="C3" s="1"/>
      <c r="D3" s="1"/>
      <c r="E3" s="1"/>
      <c r="F3" s="1"/>
      <c r="G3" s="1"/>
      <c r="H3" s="1"/>
      <c r="I3" s="1"/>
      <c r="J3" s="1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39.75" hidden="false" customHeight="true" outlineLevel="0" collapsed="false">
      <c r="A5" s="17" t="s">
        <v>61</v>
      </c>
      <c r="B5" s="17" t="s">
        <v>78</v>
      </c>
      <c r="C5" s="17" t="s">
        <v>79</v>
      </c>
      <c r="D5" s="17" t="s">
        <v>80</v>
      </c>
      <c r="E5" s="17" t="s">
        <v>81</v>
      </c>
      <c r="F5" s="17" t="s">
        <v>62</v>
      </c>
      <c r="G5" s="17" t="s">
        <v>82</v>
      </c>
      <c r="H5" s="17" t="s">
        <v>74</v>
      </c>
      <c r="I5" s="17" t="s">
        <v>83</v>
      </c>
      <c r="J5" s="17" t="s">
        <v>84</v>
      </c>
      <c r="K5" s="20"/>
      <c r="L5" s="20"/>
      <c r="M5" s="20"/>
      <c r="N5" s="20"/>
      <c r="O5" s="20"/>
    </row>
    <row r="6" customFormat="false" ht="24" hidden="false" customHeight="true" outlineLevel="0" collapsed="false">
      <c r="A6" s="4"/>
      <c r="B6" s="3"/>
      <c r="C6" s="18"/>
      <c r="D6" s="18"/>
      <c r="E6" s="8" t="str">
        <f aca="false">IF(H6&lt;&gt;"Đủ","",C6-D6)</f>
        <v/>
      </c>
      <c r="F6" s="21" t="str">
        <f aca="false">IF(A6="","",IF(COUNTIFS('Danh mục'!$A$6:$A$65,A6)&lt;&gt;1,"Sai mã",INDEX('Danh mục'!$B$6:$B$65,MATCH(A6,'Danh mục'!$A$6:$A$65,0))))</f>
        <v/>
      </c>
      <c r="G6" s="21" t="str">
        <f aca="false">IF(OR(H6&lt;&gt;"Đủ",'Phương án'!$B$5="",'Phương án'!$B$8=""),"",IF(B6&lt;='Phương án'!$B$5,0,IF(B6&gt;'Phương án'!$B$14,99,(YEAR(B6)-YEAR('Phương án'!$B$5))*12+MONTH(B6)-MONTH('Phương án'!$B$5)+1-IF(B6&lt;EDATE('Phương án'!$B$5,(YEAR(B6)-YEAR('Phương án'!$B$5))*12+MONTH(B6)-MONTH('Phương án'!$B$5)),1,0))))</f>
        <v/>
      </c>
      <c r="H6" s="1" t="str">
        <f aca="false">IF(COUNTA(A6:D6)=0,"",IF(OR(A6="",COUNT(B6:D6)&lt;3,C6&lt;0,D6&lt;0,D6&gt;C6,F6="Sai mã",F6="C"),"Thiếu/sai dữ liệu","Đủ"))</f>
        <v/>
      </c>
      <c r="I6" s="8" t="str">
        <f aca="false">IF(OR(H6&lt;&gt;"Đủ",COUNT('Nguồn tiền'!$B$4)=0),"",'Nguồn tiền'!$B$4+SUMIFS('Nguồn tiền'!$C$6:$C$25,'Nguồn tiền'!$B$6:$B$25,"&lt;="&amp;MAX(B6,'Phương án'!$B$9),'Nguồn tiền'!$D$6:$D$25,"Đủ")-'Tổng hợp'!$B$9-SUMIFS($E$6:$E$105,$B$6:$B$105,"&lt;="&amp;MAX(B6,'Phương án'!$B$9)))</f>
        <v/>
      </c>
      <c r="J6" s="4"/>
    </row>
    <row r="7" customFormat="false" ht="24" hidden="false" customHeight="true" outlineLevel="0" collapsed="false">
      <c r="A7" s="4"/>
      <c r="B7" s="3"/>
      <c r="C7" s="18"/>
      <c r="D7" s="18"/>
      <c r="E7" s="8" t="str">
        <f aca="false">IF(H7&lt;&gt;"Đủ","",C7-D7)</f>
        <v/>
      </c>
      <c r="F7" s="21" t="str">
        <f aca="false">IF(A7="","",IF(COUNTIFS('Danh mục'!$A$6:$A$65,A7)&lt;&gt;1,"Sai mã",INDEX('Danh mục'!$B$6:$B$65,MATCH(A7,'Danh mục'!$A$6:$A$65,0))))</f>
        <v/>
      </c>
      <c r="G7" s="21" t="str">
        <f aca="false">IF(OR(H7&lt;&gt;"Đủ",'Phương án'!$B$5="",'Phương án'!$B$8=""),"",IF(B7&lt;='Phương án'!$B$5,0,IF(B7&gt;'Phương án'!$B$14,99,(YEAR(B7)-YEAR('Phương án'!$B$5))*12+MONTH(B7)-MONTH('Phương án'!$B$5)+1-IF(B7&lt;EDATE('Phương án'!$B$5,(YEAR(B7)-YEAR('Phương án'!$B$5))*12+MONTH(B7)-MONTH('Phương án'!$B$5)),1,0))))</f>
        <v/>
      </c>
      <c r="H7" s="1" t="str">
        <f aca="false">IF(COUNTA(A7:D7)=0,"",IF(OR(A7="",COUNT(B7:D7)&lt;3,C7&lt;0,D7&lt;0,D7&gt;C7,F7="Sai mã",F7="C"),"Thiếu/sai dữ liệu","Đủ"))</f>
        <v/>
      </c>
      <c r="I7" s="8" t="str">
        <f aca="false">IF(OR(H7&lt;&gt;"Đủ",COUNT('Nguồn tiền'!$B$4)=0),"",'Nguồn tiền'!$B$4+SUMIFS('Nguồn tiền'!$C$6:$C$25,'Nguồn tiền'!$B$6:$B$25,"&lt;="&amp;MAX(B7,'Phương án'!$B$9),'Nguồn tiền'!$D$6:$D$25,"Đủ")-'Tổng hợp'!$B$9-SUMIFS($E$6:$E$105,$B$6:$B$105,"&lt;="&amp;MAX(B7,'Phương án'!$B$9)))</f>
        <v/>
      </c>
      <c r="J7" s="4"/>
    </row>
    <row r="8" customFormat="false" ht="24" hidden="false" customHeight="true" outlineLevel="0" collapsed="false">
      <c r="A8" s="4"/>
      <c r="B8" s="3"/>
      <c r="C8" s="18"/>
      <c r="D8" s="18"/>
      <c r="E8" s="8" t="str">
        <f aca="false">IF(H8&lt;&gt;"Đủ","",C8-D8)</f>
        <v/>
      </c>
      <c r="F8" s="21" t="str">
        <f aca="false">IF(A8="","",IF(COUNTIFS('Danh mục'!$A$6:$A$65,A8)&lt;&gt;1,"Sai mã",INDEX('Danh mục'!$B$6:$B$65,MATCH(A8,'Danh mục'!$A$6:$A$65,0))))</f>
        <v/>
      </c>
      <c r="G8" s="21" t="str">
        <f aca="false">IF(OR(H8&lt;&gt;"Đủ",'Phương án'!$B$5="",'Phương án'!$B$8=""),"",IF(B8&lt;='Phương án'!$B$5,0,IF(B8&gt;'Phương án'!$B$14,99,(YEAR(B8)-YEAR('Phương án'!$B$5))*12+MONTH(B8)-MONTH('Phương án'!$B$5)+1-IF(B8&lt;EDATE('Phương án'!$B$5,(YEAR(B8)-YEAR('Phương án'!$B$5))*12+MONTH(B8)-MONTH('Phương án'!$B$5)),1,0))))</f>
        <v/>
      </c>
      <c r="H8" s="1" t="str">
        <f aca="false">IF(COUNTA(A8:D8)=0,"",IF(OR(A8="",COUNT(B8:D8)&lt;3,C8&lt;0,D8&lt;0,D8&gt;C8,F8="Sai mã",F8="C"),"Thiếu/sai dữ liệu","Đủ"))</f>
        <v/>
      </c>
      <c r="I8" s="8" t="str">
        <f aca="false">IF(OR(H8&lt;&gt;"Đủ",COUNT('Nguồn tiền'!$B$4)=0),"",'Nguồn tiền'!$B$4+SUMIFS('Nguồn tiền'!$C$6:$C$25,'Nguồn tiền'!$B$6:$B$25,"&lt;="&amp;MAX(B8,'Phương án'!$B$9),'Nguồn tiền'!$D$6:$D$25,"Đủ")-'Tổng hợp'!$B$9-SUMIFS($E$6:$E$105,$B$6:$B$105,"&lt;="&amp;MAX(B8,'Phương án'!$B$9)))</f>
        <v/>
      </c>
      <c r="J8" s="4"/>
    </row>
    <row r="9" customFormat="false" ht="24" hidden="false" customHeight="true" outlineLevel="0" collapsed="false">
      <c r="A9" s="4"/>
      <c r="B9" s="3"/>
      <c r="C9" s="18"/>
      <c r="D9" s="18"/>
      <c r="E9" s="8" t="str">
        <f aca="false">IF(H9&lt;&gt;"Đủ","",C9-D9)</f>
        <v/>
      </c>
      <c r="F9" s="21" t="str">
        <f aca="false">IF(A9="","",IF(COUNTIFS('Danh mục'!$A$6:$A$65,A9)&lt;&gt;1,"Sai mã",INDEX('Danh mục'!$B$6:$B$65,MATCH(A9,'Danh mục'!$A$6:$A$65,0))))</f>
        <v/>
      </c>
      <c r="G9" s="21" t="str">
        <f aca="false">IF(OR(H9&lt;&gt;"Đủ",'Phương án'!$B$5="",'Phương án'!$B$8=""),"",IF(B9&lt;='Phương án'!$B$5,0,IF(B9&gt;'Phương án'!$B$14,99,(YEAR(B9)-YEAR('Phương án'!$B$5))*12+MONTH(B9)-MONTH('Phương án'!$B$5)+1-IF(B9&lt;EDATE('Phương án'!$B$5,(YEAR(B9)-YEAR('Phương án'!$B$5))*12+MONTH(B9)-MONTH('Phương án'!$B$5)),1,0))))</f>
        <v/>
      </c>
      <c r="H9" s="1" t="str">
        <f aca="false">IF(COUNTA(A9:D9)=0,"",IF(OR(A9="",COUNT(B9:D9)&lt;3,C9&lt;0,D9&lt;0,D9&gt;C9,F9="Sai mã",F9="C"),"Thiếu/sai dữ liệu","Đủ"))</f>
        <v/>
      </c>
      <c r="I9" s="8" t="str">
        <f aca="false">IF(OR(H9&lt;&gt;"Đủ",COUNT('Nguồn tiền'!$B$4)=0),"",'Nguồn tiền'!$B$4+SUMIFS('Nguồn tiền'!$C$6:$C$25,'Nguồn tiền'!$B$6:$B$25,"&lt;="&amp;MAX(B9,'Phương án'!$B$9),'Nguồn tiền'!$D$6:$D$25,"Đủ")-'Tổng hợp'!$B$9-SUMIFS($E$6:$E$105,$B$6:$B$105,"&lt;="&amp;MAX(B9,'Phương án'!$B$9)))</f>
        <v/>
      </c>
      <c r="J9" s="4"/>
    </row>
    <row r="10" customFormat="false" ht="24" hidden="false" customHeight="true" outlineLevel="0" collapsed="false">
      <c r="A10" s="4"/>
      <c r="B10" s="3"/>
      <c r="C10" s="18"/>
      <c r="D10" s="18"/>
      <c r="E10" s="8" t="str">
        <f aca="false">IF(H10&lt;&gt;"Đủ","",C10-D10)</f>
        <v/>
      </c>
      <c r="F10" s="21" t="str">
        <f aca="false">IF(A10="","",IF(COUNTIFS('Danh mục'!$A$6:$A$65,A10)&lt;&gt;1,"Sai mã",INDEX('Danh mục'!$B$6:$B$65,MATCH(A10,'Danh mục'!$A$6:$A$65,0))))</f>
        <v/>
      </c>
      <c r="G10" s="21" t="str">
        <f aca="false">IF(OR(H10&lt;&gt;"Đủ",'Phương án'!$B$5="",'Phương án'!$B$8=""),"",IF(B10&lt;='Phương án'!$B$5,0,IF(B10&gt;'Phương án'!$B$14,99,(YEAR(B10)-YEAR('Phương án'!$B$5))*12+MONTH(B10)-MONTH('Phương án'!$B$5)+1-IF(B10&lt;EDATE('Phương án'!$B$5,(YEAR(B10)-YEAR('Phương án'!$B$5))*12+MONTH(B10)-MONTH('Phương án'!$B$5)),1,0))))</f>
        <v/>
      </c>
      <c r="H10" s="1" t="str">
        <f aca="false">IF(COUNTA(A10:D10)=0,"",IF(OR(A10="",COUNT(B10:D10)&lt;3,C10&lt;0,D10&lt;0,D10&gt;C10,F10="Sai mã",F10="C"),"Thiếu/sai dữ liệu","Đủ"))</f>
        <v/>
      </c>
      <c r="I10" s="8" t="str">
        <f aca="false">IF(OR(H10&lt;&gt;"Đủ",COUNT('Nguồn tiền'!$B$4)=0),"",'Nguồn tiền'!$B$4+SUMIFS('Nguồn tiền'!$C$6:$C$25,'Nguồn tiền'!$B$6:$B$25,"&lt;="&amp;MAX(B10,'Phương án'!$B$9),'Nguồn tiền'!$D$6:$D$25,"Đủ")-'Tổng hợp'!$B$9-SUMIFS($E$6:$E$105,$B$6:$B$105,"&lt;="&amp;MAX(B10,'Phương án'!$B$9)))</f>
        <v/>
      </c>
      <c r="J10" s="4"/>
    </row>
    <row r="11" customFormat="false" ht="24" hidden="false" customHeight="true" outlineLevel="0" collapsed="false">
      <c r="A11" s="4"/>
      <c r="B11" s="3"/>
      <c r="C11" s="18"/>
      <c r="D11" s="18"/>
      <c r="E11" s="8" t="str">
        <f aca="false">IF(H11&lt;&gt;"Đủ","",C11-D11)</f>
        <v/>
      </c>
      <c r="F11" s="21" t="str">
        <f aca="false">IF(A11="","",IF(COUNTIFS('Danh mục'!$A$6:$A$65,A11)&lt;&gt;1,"Sai mã",INDEX('Danh mục'!$B$6:$B$65,MATCH(A11,'Danh mục'!$A$6:$A$65,0))))</f>
        <v/>
      </c>
      <c r="G11" s="21" t="str">
        <f aca="false">IF(OR(H11&lt;&gt;"Đủ",'Phương án'!$B$5="",'Phương án'!$B$8=""),"",IF(B11&lt;='Phương án'!$B$5,0,IF(B11&gt;'Phương án'!$B$14,99,(YEAR(B11)-YEAR('Phương án'!$B$5))*12+MONTH(B11)-MONTH('Phương án'!$B$5)+1-IF(B11&lt;EDATE('Phương án'!$B$5,(YEAR(B11)-YEAR('Phương án'!$B$5))*12+MONTH(B11)-MONTH('Phương án'!$B$5)),1,0))))</f>
        <v/>
      </c>
      <c r="H11" s="1" t="str">
        <f aca="false">IF(COUNTA(A11:D11)=0,"",IF(OR(A11="",COUNT(B11:D11)&lt;3,C11&lt;0,D11&lt;0,D11&gt;C11,F11="Sai mã",F11="C"),"Thiếu/sai dữ liệu","Đủ"))</f>
        <v/>
      </c>
      <c r="I11" s="8" t="str">
        <f aca="false">IF(OR(H11&lt;&gt;"Đủ",COUNT('Nguồn tiền'!$B$4)=0),"",'Nguồn tiền'!$B$4+SUMIFS('Nguồn tiền'!$C$6:$C$25,'Nguồn tiền'!$B$6:$B$25,"&lt;="&amp;MAX(B11,'Phương án'!$B$9),'Nguồn tiền'!$D$6:$D$25,"Đủ")-'Tổng hợp'!$B$9-SUMIFS($E$6:$E$105,$B$6:$B$105,"&lt;="&amp;MAX(B11,'Phương án'!$B$9)))</f>
        <v/>
      </c>
      <c r="J11" s="4"/>
    </row>
    <row r="12" customFormat="false" ht="24" hidden="false" customHeight="true" outlineLevel="0" collapsed="false">
      <c r="A12" s="4"/>
      <c r="B12" s="3"/>
      <c r="C12" s="18"/>
      <c r="D12" s="18"/>
      <c r="E12" s="8" t="str">
        <f aca="false">IF(H12&lt;&gt;"Đủ","",C12-D12)</f>
        <v/>
      </c>
      <c r="F12" s="21" t="str">
        <f aca="false">IF(A12="","",IF(COUNTIFS('Danh mục'!$A$6:$A$65,A12)&lt;&gt;1,"Sai mã",INDEX('Danh mục'!$B$6:$B$65,MATCH(A12,'Danh mục'!$A$6:$A$65,0))))</f>
        <v/>
      </c>
      <c r="G12" s="21" t="str">
        <f aca="false">IF(OR(H12&lt;&gt;"Đủ",'Phương án'!$B$5="",'Phương án'!$B$8=""),"",IF(B12&lt;='Phương án'!$B$5,0,IF(B12&gt;'Phương án'!$B$14,99,(YEAR(B12)-YEAR('Phương án'!$B$5))*12+MONTH(B12)-MONTH('Phương án'!$B$5)+1-IF(B12&lt;EDATE('Phương án'!$B$5,(YEAR(B12)-YEAR('Phương án'!$B$5))*12+MONTH(B12)-MONTH('Phương án'!$B$5)),1,0))))</f>
        <v/>
      </c>
      <c r="H12" s="1" t="str">
        <f aca="false">IF(COUNTA(A12:D12)=0,"",IF(OR(A12="",COUNT(B12:D12)&lt;3,C12&lt;0,D12&lt;0,D12&gt;C12,F12="Sai mã",F12="C"),"Thiếu/sai dữ liệu","Đủ"))</f>
        <v/>
      </c>
      <c r="I12" s="8" t="str">
        <f aca="false">IF(OR(H12&lt;&gt;"Đủ",COUNT('Nguồn tiền'!$B$4)=0),"",'Nguồn tiền'!$B$4+SUMIFS('Nguồn tiền'!$C$6:$C$25,'Nguồn tiền'!$B$6:$B$25,"&lt;="&amp;MAX(B12,'Phương án'!$B$9),'Nguồn tiền'!$D$6:$D$25,"Đủ")-'Tổng hợp'!$B$9-SUMIFS($E$6:$E$105,$B$6:$B$105,"&lt;="&amp;MAX(B12,'Phương án'!$B$9)))</f>
        <v/>
      </c>
      <c r="J12" s="4"/>
    </row>
    <row r="13" customFormat="false" ht="24" hidden="false" customHeight="true" outlineLevel="0" collapsed="false">
      <c r="A13" s="4"/>
      <c r="B13" s="3"/>
      <c r="C13" s="18"/>
      <c r="D13" s="18"/>
      <c r="E13" s="8" t="str">
        <f aca="false">IF(H13&lt;&gt;"Đủ","",C13-D13)</f>
        <v/>
      </c>
      <c r="F13" s="21" t="str">
        <f aca="false">IF(A13="","",IF(COUNTIFS('Danh mục'!$A$6:$A$65,A13)&lt;&gt;1,"Sai mã",INDEX('Danh mục'!$B$6:$B$65,MATCH(A13,'Danh mục'!$A$6:$A$65,0))))</f>
        <v/>
      </c>
      <c r="G13" s="21" t="str">
        <f aca="false">IF(OR(H13&lt;&gt;"Đủ",'Phương án'!$B$5="",'Phương án'!$B$8=""),"",IF(B13&lt;='Phương án'!$B$5,0,IF(B13&gt;'Phương án'!$B$14,99,(YEAR(B13)-YEAR('Phương án'!$B$5))*12+MONTH(B13)-MONTH('Phương án'!$B$5)+1-IF(B13&lt;EDATE('Phương án'!$B$5,(YEAR(B13)-YEAR('Phương án'!$B$5))*12+MONTH(B13)-MONTH('Phương án'!$B$5)),1,0))))</f>
        <v/>
      </c>
      <c r="H13" s="1" t="str">
        <f aca="false">IF(COUNTA(A13:D13)=0,"",IF(OR(A13="",COUNT(B13:D13)&lt;3,C13&lt;0,D13&lt;0,D13&gt;C13,F13="Sai mã",F13="C"),"Thiếu/sai dữ liệu","Đủ"))</f>
        <v/>
      </c>
      <c r="I13" s="8" t="str">
        <f aca="false">IF(OR(H13&lt;&gt;"Đủ",COUNT('Nguồn tiền'!$B$4)=0),"",'Nguồn tiền'!$B$4+SUMIFS('Nguồn tiền'!$C$6:$C$25,'Nguồn tiền'!$B$6:$B$25,"&lt;="&amp;MAX(B13,'Phương án'!$B$9),'Nguồn tiền'!$D$6:$D$25,"Đủ")-'Tổng hợp'!$B$9-SUMIFS($E$6:$E$105,$B$6:$B$105,"&lt;="&amp;MAX(B13,'Phương án'!$B$9)))</f>
        <v/>
      </c>
      <c r="J13" s="4"/>
    </row>
    <row r="14" customFormat="false" ht="24" hidden="false" customHeight="true" outlineLevel="0" collapsed="false">
      <c r="A14" s="4"/>
      <c r="B14" s="3"/>
      <c r="C14" s="18"/>
      <c r="D14" s="18"/>
      <c r="E14" s="8" t="str">
        <f aca="false">IF(H14&lt;&gt;"Đủ","",C14-D14)</f>
        <v/>
      </c>
      <c r="F14" s="21" t="str">
        <f aca="false">IF(A14="","",IF(COUNTIFS('Danh mục'!$A$6:$A$65,A14)&lt;&gt;1,"Sai mã",INDEX('Danh mục'!$B$6:$B$65,MATCH(A14,'Danh mục'!$A$6:$A$65,0))))</f>
        <v/>
      </c>
      <c r="G14" s="21" t="str">
        <f aca="false">IF(OR(H14&lt;&gt;"Đủ",'Phương án'!$B$5="",'Phương án'!$B$8=""),"",IF(B14&lt;='Phương án'!$B$5,0,IF(B14&gt;'Phương án'!$B$14,99,(YEAR(B14)-YEAR('Phương án'!$B$5))*12+MONTH(B14)-MONTH('Phương án'!$B$5)+1-IF(B14&lt;EDATE('Phương án'!$B$5,(YEAR(B14)-YEAR('Phương án'!$B$5))*12+MONTH(B14)-MONTH('Phương án'!$B$5)),1,0))))</f>
        <v/>
      </c>
      <c r="H14" s="1" t="str">
        <f aca="false">IF(COUNTA(A14:D14)=0,"",IF(OR(A14="",COUNT(B14:D14)&lt;3,C14&lt;0,D14&lt;0,D14&gt;C14,F14="Sai mã",F14="C"),"Thiếu/sai dữ liệu","Đủ"))</f>
        <v/>
      </c>
      <c r="I14" s="8" t="str">
        <f aca="false">IF(OR(H14&lt;&gt;"Đủ",COUNT('Nguồn tiền'!$B$4)=0),"",'Nguồn tiền'!$B$4+SUMIFS('Nguồn tiền'!$C$6:$C$25,'Nguồn tiền'!$B$6:$B$25,"&lt;="&amp;MAX(B14,'Phương án'!$B$9),'Nguồn tiền'!$D$6:$D$25,"Đủ")-'Tổng hợp'!$B$9-SUMIFS($E$6:$E$105,$B$6:$B$105,"&lt;="&amp;MAX(B14,'Phương án'!$B$9)))</f>
        <v/>
      </c>
      <c r="J14" s="4"/>
    </row>
    <row r="15" customFormat="false" ht="24" hidden="false" customHeight="true" outlineLevel="0" collapsed="false">
      <c r="A15" s="4"/>
      <c r="B15" s="3"/>
      <c r="C15" s="18"/>
      <c r="D15" s="18"/>
      <c r="E15" s="8" t="str">
        <f aca="false">IF(H15&lt;&gt;"Đủ","",C15-D15)</f>
        <v/>
      </c>
      <c r="F15" s="21" t="str">
        <f aca="false">IF(A15="","",IF(COUNTIFS('Danh mục'!$A$6:$A$65,A15)&lt;&gt;1,"Sai mã",INDEX('Danh mục'!$B$6:$B$65,MATCH(A15,'Danh mục'!$A$6:$A$65,0))))</f>
        <v/>
      </c>
      <c r="G15" s="21" t="str">
        <f aca="false">IF(OR(H15&lt;&gt;"Đủ",'Phương án'!$B$5="",'Phương án'!$B$8=""),"",IF(B15&lt;='Phương án'!$B$5,0,IF(B15&gt;'Phương án'!$B$14,99,(YEAR(B15)-YEAR('Phương án'!$B$5))*12+MONTH(B15)-MONTH('Phương án'!$B$5)+1-IF(B15&lt;EDATE('Phương án'!$B$5,(YEAR(B15)-YEAR('Phương án'!$B$5))*12+MONTH(B15)-MONTH('Phương án'!$B$5)),1,0))))</f>
        <v/>
      </c>
      <c r="H15" s="1" t="str">
        <f aca="false">IF(COUNTA(A15:D15)=0,"",IF(OR(A15="",COUNT(B15:D15)&lt;3,C15&lt;0,D15&lt;0,D15&gt;C15,F15="Sai mã",F15="C"),"Thiếu/sai dữ liệu","Đủ"))</f>
        <v/>
      </c>
      <c r="I15" s="8" t="str">
        <f aca="false">IF(OR(H15&lt;&gt;"Đủ",COUNT('Nguồn tiền'!$B$4)=0),"",'Nguồn tiền'!$B$4+SUMIFS('Nguồn tiền'!$C$6:$C$25,'Nguồn tiền'!$B$6:$B$25,"&lt;="&amp;MAX(B15,'Phương án'!$B$9),'Nguồn tiền'!$D$6:$D$25,"Đủ")-'Tổng hợp'!$B$9-SUMIFS($E$6:$E$105,$B$6:$B$105,"&lt;="&amp;MAX(B15,'Phương án'!$B$9)))</f>
        <v/>
      </c>
      <c r="J15" s="4"/>
    </row>
    <row r="16" customFormat="false" ht="24" hidden="false" customHeight="true" outlineLevel="0" collapsed="false">
      <c r="A16" s="4"/>
      <c r="B16" s="3"/>
      <c r="C16" s="18"/>
      <c r="D16" s="18"/>
      <c r="E16" s="8" t="str">
        <f aca="false">IF(H16&lt;&gt;"Đủ","",C16-D16)</f>
        <v/>
      </c>
      <c r="F16" s="21" t="str">
        <f aca="false">IF(A16="","",IF(COUNTIFS('Danh mục'!$A$6:$A$65,A16)&lt;&gt;1,"Sai mã",INDEX('Danh mục'!$B$6:$B$65,MATCH(A16,'Danh mục'!$A$6:$A$65,0))))</f>
        <v/>
      </c>
      <c r="G16" s="21" t="str">
        <f aca="false">IF(OR(H16&lt;&gt;"Đủ",'Phương án'!$B$5="",'Phương án'!$B$8=""),"",IF(B16&lt;='Phương án'!$B$5,0,IF(B16&gt;'Phương án'!$B$14,99,(YEAR(B16)-YEAR('Phương án'!$B$5))*12+MONTH(B16)-MONTH('Phương án'!$B$5)+1-IF(B16&lt;EDATE('Phương án'!$B$5,(YEAR(B16)-YEAR('Phương án'!$B$5))*12+MONTH(B16)-MONTH('Phương án'!$B$5)),1,0))))</f>
        <v/>
      </c>
      <c r="H16" s="1" t="str">
        <f aca="false">IF(COUNTA(A16:D16)=0,"",IF(OR(A16="",COUNT(B16:D16)&lt;3,C16&lt;0,D16&lt;0,D16&gt;C16,F16="Sai mã",F16="C"),"Thiếu/sai dữ liệu","Đủ"))</f>
        <v/>
      </c>
      <c r="I16" s="8" t="str">
        <f aca="false">IF(OR(H16&lt;&gt;"Đủ",COUNT('Nguồn tiền'!$B$4)=0),"",'Nguồn tiền'!$B$4+SUMIFS('Nguồn tiền'!$C$6:$C$25,'Nguồn tiền'!$B$6:$B$25,"&lt;="&amp;MAX(B16,'Phương án'!$B$9),'Nguồn tiền'!$D$6:$D$25,"Đủ")-'Tổng hợp'!$B$9-SUMIFS($E$6:$E$105,$B$6:$B$105,"&lt;="&amp;MAX(B16,'Phương án'!$B$9)))</f>
        <v/>
      </c>
      <c r="J16" s="4"/>
    </row>
    <row r="17" customFormat="false" ht="24" hidden="false" customHeight="true" outlineLevel="0" collapsed="false">
      <c r="A17" s="4"/>
      <c r="B17" s="3"/>
      <c r="C17" s="18"/>
      <c r="D17" s="18"/>
      <c r="E17" s="8" t="str">
        <f aca="false">IF(H17&lt;&gt;"Đủ","",C17-D17)</f>
        <v/>
      </c>
      <c r="F17" s="21" t="str">
        <f aca="false">IF(A17="","",IF(COUNTIFS('Danh mục'!$A$6:$A$65,A17)&lt;&gt;1,"Sai mã",INDEX('Danh mục'!$B$6:$B$65,MATCH(A17,'Danh mục'!$A$6:$A$65,0))))</f>
        <v/>
      </c>
      <c r="G17" s="21" t="str">
        <f aca="false">IF(OR(H17&lt;&gt;"Đủ",'Phương án'!$B$5="",'Phương án'!$B$8=""),"",IF(B17&lt;='Phương án'!$B$5,0,IF(B17&gt;'Phương án'!$B$14,99,(YEAR(B17)-YEAR('Phương án'!$B$5))*12+MONTH(B17)-MONTH('Phương án'!$B$5)+1-IF(B17&lt;EDATE('Phương án'!$B$5,(YEAR(B17)-YEAR('Phương án'!$B$5))*12+MONTH(B17)-MONTH('Phương án'!$B$5)),1,0))))</f>
        <v/>
      </c>
      <c r="H17" s="1" t="str">
        <f aca="false">IF(COUNTA(A17:D17)=0,"",IF(OR(A17="",COUNT(B17:D17)&lt;3,C17&lt;0,D17&lt;0,D17&gt;C17,F17="Sai mã",F17="C"),"Thiếu/sai dữ liệu","Đủ"))</f>
        <v/>
      </c>
      <c r="I17" s="8" t="str">
        <f aca="false">IF(OR(H17&lt;&gt;"Đủ",COUNT('Nguồn tiền'!$B$4)=0),"",'Nguồn tiền'!$B$4+SUMIFS('Nguồn tiền'!$C$6:$C$25,'Nguồn tiền'!$B$6:$B$25,"&lt;="&amp;MAX(B17,'Phương án'!$B$9),'Nguồn tiền'!$D$6:$D$25,"Đủ")-'Tổng hợp'!$B$9-SUMIFS($E$6:$E$105,$B$6:$B$105,"&lt;="&amp;MAX(B17,'Phương án'!$B$9)))</f>
        <v/>
      </c>
      <c r="J17" s="4"/>
    </row>
    <row r="18" customFormat="false" ht="24" hidden="false" customHeight="true" outlineLevel="0" collapsed="false">
      <c r="A18" s="4"/>
      <c r="B18" s="3"/>
      <c r="C18" s="18"/>
      <c r="D18" s="18"/>
      <c r="E18" s="8" t="str">
        <f aca="false">IF(H18&lt;&gt;"Đủ","",C18-D18)</f>
        <v/>
      </c>
      <c r="F18" s="21" t="str">
        <f aca="false">IF(A18="","",IF(COUNTIFS('Danh mục'!$A$6:$A$65,A18)&lt;&gt;1,"Sai mã",INDEX('Danh mục'!$B$6:$B$65,MATCH(A18,'Danh mục'!$A$6:$A$65,0))))</f>
        <v/>
      </c>
      <c r="G18" s="21" t="str">
        <f aca="false">IF(OR(H18&lt;&gt;"Đủ",'Phương án'!$B$5="",'Phương án'!$B$8=""),"",IF(B18&lt;='Phương án'!$B$5,0,IF(B18&gt;'Phương án'!$B$14,99,(YEAR(B18)-YEAR('Phương án'!$B$5))*12+MONTH(B18)-MONTH('Phương án'!$B$5)+1-IF(B18&lt;EDATE('Phương án'!$B$5,(YEAR(B18)-YEAR('Phương án'!$B$5))*12+MONTH(B18)-MONTH('Phương án'!$B$5)),1,0))))</f>
        <v/>
      </c>
      <c r="H18" s="1" t="str">
        <f aca="false">IF(COUNTA(A18:D18)=0,"",IF(OR(A18="",COUNT(B18:D18)&lt;3,C18&lt;0,D18&lt;0,D18&gt;C18,F18="Sai mã",F18="C"),"Thiếu/sai dữ liệu","Đủ"))</f>
        <v/>
      </c>
      <c r="I18" s="8" t="str">
        <f aca="false">IF(OR(H18&lt;&gt;"Đủ",COUNT('Nguồn tiền'!$B$4)=0),"",'Nguồn tiền'!$B$4+SUMIFS('Nguồn tiền'!$C$6:$C$25,'Nguồn tiền'!$B$6:$B$25,"&lt;="&amp;MAX(B18,'Phương án'!$B$9),'Nguồn tiền'!$D$6:$D$25,"Đủ")-'Tổng hợp'!$B$9-SUMIFS($E$6:$E$105,$B$6:$B$105,"&lt;="&amp;MAX(B18,'Phương án'!$B$9)))</f>
        <v/>
      </c>
      <c r="J18" s="4"/>
    </row>
    <row r="19" customFormat="false" ht="24" hidden="false" customHeight="true" outlineLevel="0" collapsed="false">
      <c r="A19" s="4"/>
      <c r="B19" s="3"/>
      <c r="C19" s="18"/>
      <c r="D19" s="18"/>
      <c r="E19" s="8" t="str">
        <f aca="false">IF(H19&lt;&gt;"Đủ","",C19-D19)</f>
        <v/>
      </c>
      <c r="F19" s="21" t="str">
        <f aca="false">IF(A19="","",IF(COUNTIFS('Danh mục'!$A$6:$A$65,A19)&lt;&gt;1,"Sai mã",INDEX('Danh mục'!$B$6:$B$65,MATCH(A19,'Danh mục'!$A$6:$A$65,0))))</f>
        <v/>
      </c>
      <c r="G19" s="21" t="str">
        <f aca="false">IF(OR(H19&lt;&gt;"Đủ",'Phương án'!$B$5="",'Phương án'!$B$8=""),"",IF(B19&lt;='Phương án'!$B$5,0,IF(B19&gt;'Phương án'!$B$14,99,(YEAR(B19)-YEAR('Phương án'!$B$5))*12+MONTH(B19)-MONTH('Phương án'!$B$5)+1-IF(B19&lt;EDATE('Phương án'!$B$5,(YEAR(B19)-YEAR('Phương án'!$B$5))*12+MONTH(B19)-MONTH('Phương án'!$B$5)),1,0))))</f>
        <v/>
      </c>
      <c r="H19" s="1" t="str">
        <f aca="false">IF(COUNTA(A19:D19)=0,"",IF(OR(A19="",COUNT(B19:D19)&lt;3,C19&lt;0,D19&lt;0,D19&gt;C19,F19="Sai mã",F19="C"),"Thiếu/sai dữ liệu","Đủ"))</f>
        <v/>
      </c>
      <c r="I19" s="8" t="str">
        <f aca="false">IF(OR(H19&lt;&gt;"Đủ",COUNT('Nguồn tiền'!$B$4)=0),"",'Nguồn tiền'!$B$4+SUMIFS('Nguồn tiền'!$C$6:$C$25,'Nguồn tiền'!$B$6:$B$25,"&lt;="&amp;MAX(B19,'Phương án'!$B$9),'Nguồn tiền'!$D$6:$D$25,"Đủ")-'Tổng hợp'!$B$9-SUMIFS($E$6:$E$105,$B$6:$B$105,"&lt;="&amp;MAX(B19,'Phương án'!$B$9)))</f>
        <v/>
      </c>
      <c r="J19" s="4"/>
    </row>
    <row r="20" customFormat="false" ht="24" hidden="false" customHeight="true" outlineLevel="0" collapsed="false">
      <c r="A20" s="4"/>
      <c r="B20" s="3"/>
      <c r="C20" s="18"/>
      <c r="D20" s="18"/>
      <c r="E20" s="8" t="str">
        <f aca="false">IF(H20&lt;&gt;"Đủ","",C20-D20)</f>
        <v/>
      </c>
      <c r="F20" s="21" t="str">
        <f aca="false">IF(A20="","",IF(COUNTIFS('Danh mục'!$A$6:$A$65,A20)&lt;&gt;1,"Sai mã",INDEX('Danh mục'!$B$6:$B$65,MATCH(A20,'Danh mục'!$A$6:$A$65,0))))</f>
        <v/>
      </c>
      <c r="G20" s="21" t="str">
        <f aca="false">IF(OR(H20&lt;&gt;"Đủ",'Phương án'!$B$5="",'Phương án'!$B$8=""),"",IF(B20&lt;='Phương án'!$B$5,0,IF(B20&gt;'Phương án'!$B$14,99,(YEAR(B20)-YEAR('Phương án'!$B$5))*12+MONTH(B20)-MONTH('Phương án'!$B$5)+1-IF(B20&lt;EDATE('Phương án'!$B$5,(YEAR(B20)-YEAR('Phương án'!$B$5))*12+MONTH(B20)-MONTH('Phương án'!$B$5)),1,0))))</f>
        <v/>
      </c>
      <c r="H20" s="1" t="str">
        <f aca="false">IF(COUNTA(A20:D20)=0,"",IF(OR(A20="",COUNT(B20:D20)&lt;3,C20&lt;0,D20&lt;0,D20&gt;C20,F20="Sai mã",F20="C"),"Thiếu/sai dữ liệu","Đủ"))</f>
        <v/>
      </c>
      <c r="I20" s="8" t="str">
        <f aca="false">IF(OR(H20&lt;&gt;"Đủ",COUNT('Nguồn tiền'!$B$4)=0),"",'Nguồn tiền'!$B$4+SUMIFS('Nguồn tiền'!$C$6:$C$25,'Nguồn tiền'!$B$6:$B$25,"&lt;="&amp;MAX(B20,'Phương án'!$B$9),'Nguồn tiền'!$D$6:$D$25,"Đủ")-'Tổng hợp'!$B$9-SUMIFS($E$6:$E$105,$B$6:$B$105,"&lt;="&amp;MAX(B20,'Phương án'!$B$9)))</f>
        <v/>
      </c>
      <c r="J20" s="4"/>
    </row>
    <row r="21" customFormat="false" ht="24" hidden="false" customHeight="true" outlineLevel="0" collapsed="false">
      <c r="A21" s="4"/>
      <c r="B21" s="3"/>
      <c r="C21" s="18"/>
      <c r="D21" s="18"/>
      <c r="E21" s="8" t="str">
        <f aca="false">IF(H21&lt;&gt;"Đủ","",C21-D21)</f>
        <v/>
      </c>
      <c r="F21" s="21" t="str">
        <f aca="false">IF(A21="","",IF(COUNTIFS('Danh mục'!$A$6:$A$65,A21)&lt;&gt;1,"Sai mã",INDEX('Danh mục'!$B$6:$B$65,MATCH(A21,'Danh mục'!$A$6:$A$65,0))))</f>
        <v/>
      </c>
      <c r="G21" s="21" t="str">
        <f aca="false">IF(OR(H21&lt;&gt;"Đủ",'Phương án'!$B$5="",'Phương án'!$B$8=""),"",IF(B21&lt;='Phương án'!$B$5,0,IF(B21&gt;'Phương án'!$B$14,99,(YEAR(B21)-YEAR('Phương án'!$B$5))*12+MONTH(B21)-MONTH('Phương án'!$B$5)+1-IF(B21&lt;EDATE('Phương án'!$B$5,(YEAR(B21)-YEAR('Phương án'!$B$5))*12+MONTH(B21)-MONTH('Phương án'!$B$5)),1,0))))</f>
        <v/>
      </c>
      <c r="H21" s="1" t="str">
        <f aca="false">IF(COUNTA(A21:D21)=0,"",IF(OR(A21="",COUNT(B21:D21)&lt;3,C21&lt;0,D21&lt;0,D21&gt;C21,F21="Sai mã",F21="C"),"Thiếu/sai dữ liệu","Đủ"))</f>
        <v/>
      </c>
      <c r="I21" s="8" t="str">
        <f aca="false">IF(OR(H21&lt;&gt;"Đủ",COUNT('Nguồn tiền'!$B$4)=0),"",'Nguồn tiền'!$B$4+SUMIFS('Nguồn tiền'!$C$6:$C$25,'Nguồn tiền'!$B$6:$B$25,"&lt;="&amp;MAX(B21,'Phương án'!$B$9),'Nguồn tiền'!$D$6:$D$25,"Đủ")-'Tổng hợp'!$B$9-SUMIFS($E$6:$E$105,$B$6:$B$105,"&lt;="&amp;MAX(B21,'Phương án'!$B$9)))</f>
        <v/>
      </c>
      <c r="J21" s="4"/>
    </row>
    <row r="22" customFormat="false" ht="24" hidden="false" customHeight="true" outlineLevel="0" collapsed="false">
      <c r="A22" s="4"/>
      <c r="B22" s="3"/>
      <c r="C22" s="18"/>
      <c r="D22" s="18"/>
      <c r="E22" s="8" t="str">
        <f aca="false">IF(H22&lt;&gt;"Đủ","",C22-D22)</f>
        <v/>
      </c>
      <c r="F22" s="21" t="str">
        <f aca="false">IF(A22="","",IF(COUNTIFS('Danh mục'!$A$6:$A$65,A22)&lt;&gt;1,"Sai mã",INDEX('Danh mục'!$B$6:$B$65,MATCH(A22,'Danh mục'!$A$6:$A$65,0))))</f>
        <v/>
      </c>
      <c r="G22" s="21" t="str">
        <f aca="false">IF(OR(H22&lt;&gt;"Đủ",'Phương án'!$B$5="",'Phương án'!$B$8=""),"",IF(B22&lt;='Phương án'!$B$5,0,IF(B22&gt;'Phương án'!$B$14,99,(YEAR(B22)-YEAR('Phương án'!$B$5))*12+MONTH(B22)-MONTH('Phương án'!$B$5)+1-IF(B22&lt;EDATE('Phương án'!$B$5,(YEAR(B22)-YEAR('Phương án'!$B$5))*12+MONTH(B22)-MONTH('Phương án'!$B$5)),1,0))))</f>
        <v/>
      </c>
      <c r="H22" s="1" t="str">
        <f aca="false">IF(COUNTA(A22:D22)=0,"",IF(OR(A22="",COUNT(B22:D22)&lt;3,C22&lt;0,D22&lt;0,D22&gt;C22,F22="Sai mã",F22="C"),"Thiếu/sai dữ liệu","Đủ"))</f>
        <v/>
      </c>
      <c r="I22" s="8" t="str">
        <f aca="false">IF(OR(H22&lt;&gt;"Đủ",COUNT('Nguồn tiền'!$B$4)=0),"",'Nguồn tiền'!$B$4+SUMIFS('Nguồn tiền'!$C$6:$C$25,'Nguồn tiền'!$B$6:$B$25,"&lt;="&amp;MAX(B22,'Phương án'!$B$9),'Nguồn tiền'!$D$6:$D$25,"Đủ")-'Tổng hợp'!$B$9-SUMIFS($E$6:$E$105,$B$6:$B$105,"&lt;="&amp;MAX(B22,'Phương án'!$B$9)))</f>
        <v/>
      </c>
      <c r="J22" s="4"/>
    </row>
    <row r="23" customFormat="false" ht="24" hidden="false" customHeight="true" outlineLevel="0" collapsed="false">
      <c r="A23" s="4"/>
      <c r="B23" s="3"/>
      <c r="C23" s="18"/>
      <c r="D23" s="18"/>
      <c r="E23" s="8" t="str">
        <f aca="false">IF(H23&lt;&gt;"Đủ","",C23-D23)</f>
        <v/>
      </c>
      <c r="F23" s="21" t="str">
        <f aca="false">IF(A23="","",IF(COUNTIFS('Danh mục'!$A$6:$A$65,A23)&lt;&gt;1,"Sai mã",INDEX('Danh mục'!$B$6:$B$65,MATCH(A23,'Danh mục'!$A$6:$A$65,0))))</f>
        <v/>
      </c>
      <c r="G23" s="21" t="str">
        <f aca="false">IF(OR(H23&lt;&gt;"Đủ",'Phương án'!$B$5="",'Phương án'!$B$8=""),"",IF(B23&lt;='Phương án'!$B$5,0,IF(B23&gt;'Phương án'!$B$14,99,(YEAR(B23)-YEAR('Phương án'!$B$5))*12+MONTH(B23)-MONTH('Phương án'!$B$5)+1-IF(B23&lt;EDATE('Phương án'!$B$5,(YEAR(B23)-YEAR('Phương án'!$B$5))*12+MONTH(B23)-MONTH('Phương án'!$B$5)),1,0))))</f>
        <v/>
      </c>
      <c r="H23" s="1" t="str">
        <f aca="false">IF(COUNTA(A23:D23)=0,"",IF(OR(A23="",COUNT(B23:D23)&lt;3,C23&lt;0,D23&lt;0,D23&gt;C23,F23="Sai mã",F23="C"),"Thiếu/sai dữ liệu","Đủ"))</f>
        <v/>
      </c>
      <c r="I23" s="8" t="str">
        <f aca="false">IF(OR(H23&lt;&gt;"Đủ",COUNT('Nguồn tiền'!$B$4)=0),"",'Nguồn tiền'!$B$4+SUMIFS('Nguồn tiền'!$C$6:$C$25,'Nguồn tiền'!$B$6:$B$25,"&lt;="&amp;MAX(B23,'Phương án'!$B$9),'Nguồn tiền'!$D$6:$D$25,"Đủ")-'Tổng hợp'!$B$9-SUMIFS($E$6:$E$105,$B$6:$B$105,"&lt;="&amp;MAX(B23,'Phương án'!$B$9)))</f>
        <v/>
      </c>
      <c r="J23" s="4"/>
    </row>
    <row r="24" customFormat="false" ht="24" hidden="false" customHeight="true" outlineLevel="0" collapsed="false">
      <c r="A24" s="4"/>
      <c r="B24" s="3"/>
      <c r="C24" s="18"/>
      <c r="D24" s="18"/>
      <c r="E24" s="8" t="str">
        <f aca="false">IF(H24&lt;&gt;"Đủ","",C24-D24)</f>
        <v/>
      </c>
      <c r="F24" s="21" t="str">
        <f aca="false">IF(A24="","",IF(COUNTIFS('Danh mục'!$A$6:$A$65,A24)&lt;&gt;1,"Sai mã",INDEX('Danh mục'!$B$6:$B$65,MATCH(A24,'Danh mục'!$A$6:$A$65,0))))</f>
        <v/>
      </c>
      <c r="G24" s="21" t="str">
        <f aca="false">IF(OR(H24&lt;&gt;"Đủ",'Phương án'!$B$5="",'Phương án'!$B$8=""),"",IF(B24&lt;='Phương án'!$B$5,0,IF(B24&gt;'Phương án'!$B$14,99,(YEAR(B24)-YEAR('Phương án'!$B$5))*12+MONTH(B24)-MONTH('Phương án'!$B$5)+1-IF(B24&lt;EDATE('Phương án'!$B$5,(YEAR(B24)-YEAR('Phương án'!$B$5))*12+MONTH(B24)-MONTH('Phương án'!$B$5)),1,0))))</f>
        <v/>
      </c>
      <c r="H24" s="1" t="str">
        <f aca="false">IF(COUNTA(A24:D24)=0,"",IF(OR(A24="",COUNT(B24:D24)&lt;3,C24&lt;0,D24&lt;0,D24&gt;C24,F24="Sai mã",F24="C"),"Thiếu/sai dữ liệu","Đủ"))</f>
        <v/>
      </c>
      <c r="I24" s="8" t="str">
        <f aca="false">IF(OR(H24&lt;&gt;"Đủ",COUNT('Nguồn tiền'!$B$4)=0),"",'Nguồn tiền'!$B$4+SUMIFS('Nguồn tiền'!$C$6:$C$25,'Nguồn tiền'!$B$6:$B$25,"&lt;="&amp;MAX(B24,'Phương án'!$B$9),'Nguồn tiền'!$D$6:$D$25,"Đủ")-'Tổng hợp'!$B$9-SUMIFS($E$6:$E$105,$B$6:$B$105,"&lt;="&amp;MAX(B24,'Phương án'!$B$9)))</f>
        <v/>
      </c>
      <c r="J24" s="4"/>
    </row>
    <row r="25" customFormat="false" ht="24" hidden="false" customHeight="true" outlineLevel="0" collapsed="false">
      <c r="A25" s="4"/>
      <c r="B25" s="3"/>
      <c r="C25" s="18"/>
      <c r="D25" s="18"/>
      <c r="E25" s="8" t="str">
        <f aca="false">IF(H25&lt;&gt;"Đủ","",C25-D25)</f>
        <v/>
      </c>
      <c r="F25" s="21" t="str">
        <f aca="false">IF(A25="","",IF(COUNTIFS('Danh mục'!$A$6:$A$65,A25)&lt;&gt;1,"Sai mã",INDEX('Danh mục'!$B$6:$B$65,MATCH(A25,'Danh mục'!$A$6:$A$65,0))))</f>
        <v/>
      </c>
      <c r="G25" s="21" t="str">
        <f aca="false">IF(OR(H25&lt;&gt;"Đủ",'Phương án'!$B$5="",'Phương án'!$B$8=""),"",IF(B25&lt;='Phương án'!$B$5,0,IF(B25&gt;'Phương án'!$B$14,99,(YEAR(B25)-YEAR('Phương án'!$B$5))*12+MONTH(B25)-MONTH('Phương án'!$B$5)+1-IF(B25&lt;EDATE('Phương án'!$B$5,(YEAR(B25)-YEAR('Phương án'!$B$5))*12+MONTH(B25)-MONTH('Phương án'!$B$5)),1,0))))</f>
        <v/>
      </c>
      <c r="H25" s="1" t="str">
        <f aca="false">IF(COUNTA(A25:D25)=0,"",IF(OR(A25="",COUNT(B25:D25)&lt;3,C25&lt;0,D25&lt;0,D25&gt;C25,F25="Sai mã",F25="C"),"Thiếu/sai dữ liệu","Đủ"))</f>
        <v/>
      </c>
      <c r="I25" s="8" t="str">
        <f aca="false">IF(OR(H25&lt;&gt;"Đủ",COUNT('Nguồn tiền'!$B$4)=0),"",'Nguồn tiền'!$B$4+SUMIFS('Nguồn tiền'!$C$6:$C$25,'Nguồn tiền'!$B$6:$B$25,"&lt;="&amp;MAX(B25,'Phương án'!$B$9),'Nguồn tiền'!$D$6:$D$25,"Đủ")-'Tổng hợp'!$B$9-SUMIFS($E$6:$E$105,$B$6:$B$105,"&lt;="&amp;MAX(B25,'Phương án'!$B$9)))</f>
        <v/>
      </c>
      <c r="J25" s="4"/>
    </row>
    <row r="26" customFormat="false" ht="24" hidden="false" customHeight="true" outlineLevel="0" collapsed="false">
      <c r="A26" s="4"/>
      <c r="B26" s="3"/>
      <c r="C26" s="18"/>
      <c r="D26" s="18"/>
      <c r="E26" s="8" t="str">
        <f aca="false">IF(H26&lt;&gt;"Đủ","",C26-D26)</f>
        <v/>
      </c>
      <c r="F26" s="21" t="str">
        <f aca="false">IF(A26="","",IF(COUNTIFS('Danh mục'!$A$6:$A$65,A26)&lt;&gt;1,"Sai mã",INDEX('Danh mục'!$B$6:$B$65,MATCH(A26,'Danh mục'!$A$6:$A$65,0))))</f>
        <v/>
      </c>
      <c r="G26" s="21" t="str">
        <f aca="false">IF(OR(H26&lt;&gt;"Đủ",'Phương án'!$B$5="",'Phương án'!$B$8=""),"",IF(B26&lt;='Phương án'!$B$5,0,IF(B26&gt;'Phương án'!$B$14,99,(YEAR(B26)-YEAR('Phương án'!$B$5))*12+MONTH(B26)-MONTH('Phương án'!$B$5)+1-IF(B26&lt;EDATE('Phương án'!$B$5,(YEAR(B26)-YEAR('Phương án'!$B$5))*12+MONTH(B26)-MONTH('Phương án'!$B$5)),1,0))))</f>
        <v/>
      </c>
      <c r="H26" s="1" t="str">
        <f aca="false">IF(COUNTA(A26:D26)=0,"",IF(OR(A26="",COUNT(B26:D26)&lt;3,C26&lt;0,D26&lt;0,D26&gt;C26,F26="Sai mã",F26="C"),"Thiếu/sai dữ liệu","Đủ"))</f>
        <v/>
      </c>
      <c r="I26" s="8" t="str">
        <f aca="false">IF(OR(H26&lt;&gt;"Đủ",COUNT('Nguồn tiền'!$B$4)=0),"",'Nguồn tiền'!$B$4+SUMIFS('Nguồn tiền'!$C$6:$C$25,'Nguồn tiền'!$B$6:$B$25,"&lt;="&amp;MAX(B26,'Phương án'!$B$9),'Nguồn tiền'!$D$6:$D$25,"Đủ")-'Tổng hợp'!$B$9-SUMIFS($E$6:$E$105,$B$6:$B$105,"&lt;="&amp;MAX(B26,'Phương án'!$B$9)))</f>
        <v/>
      </c>
      <c r="J26" s="4"/>
    </row>
    <row r="27" customFormat="false" ht="24" hidden="false" customHeight="true" outlineLevel="0" collapsed="false">
      <c r="A27" s="4"/>
      <c r="B27" s="3"/>
      <c r="C27" s="18"/>
      <c r="D27" s="18"/>
      <c r="E27" s="8" t="str">
        <f aca="false">IF(H27&lt;&gt;"Đủ","",C27-D27)</f>
        <v/>
      </c>
      <c r="F27" s="21" t="str">
        <f aca="false">IF(A27="","",IF(COUNTIFS('Danh mục'!$A$6:$A$65,A27)&lt;&gt;1,"Sai mã",INDEX('Danh mục'!$B$6:$B$65,MATCH(A27,'Danh mục'!$A$6:$A$65,0))))</f>
        <v/>
      </c>
      <c r="G27" s="21" t="str">
        <f aca="false">IF(OR(H27&lt;&gt;"Đủ",'Phương án'!$B$5="",'Phương án'!$B$8=""),"",IF(B27&lt;='Phương án'!$B$5,0,IF(B27&gt;'Phương án'!$B$14,99,(YEAR(B27)-YEAR('Phương án'!$B$5))*12+MONTH(B27)-MONTH('Phương án'!$B$5)+1-IF(B27&lt;EDATE('Phương án'!$B$5,(YEAR(B27)-YEAR('Phương án'!$B$5))*12+MONTH(B27)-MONTH('Phương án'!$B$5)),1,0))))</f>
        <v/>
      </c>
      <c r="H27" s="1" t="str">
        <f aca="false">IF(COUNTA(A27:D27)=0,"",IF(OR(A27="",COUNT(B27:D27)&lt;3,C27&lt;0,D27&lt;0,D27&gt;C27,F27="Sai mã",F27="C"),"Thiếu/sai dữ liệu","Đủ"))</f>
        <v/>
      </c>
      <c r="I27" s="8" t="str">
        <f aca="false">IF(OR(H27&lt;&gt;"Đủ",COUNT('Nguồn tiền'!$B$4)=0),"",'Nguồn tiền'!$B$4+SUMIFS('Nguồn tiền'!$C$6:$C$25,'Nguồn tiền'!$B$6:$B$25,"&lt;="&amp;MAX(B27,'Phương án'!$B$9),'Nguồn tiền'!$D$6:$D$25,"Đủ")-'Tổng hợp'!$B$9-SUMIFS($E$6:$E$105,$B$6:$B$105,"&lt;="&amp;MAX(B27,'Phương án'!$B$9)))</f>
        <v/>
      </c>
      <c r="J27" s="4"/>
    </row>
    <row r="28" customFormat="false" ht="24" hidden="false" customHeight="true" outlineLevel="0" collapsed="false">
      <c r="A28" s="4"/>
      <c r="B28" s="3"/>
      <c r="C28" s="18"/>
      <c r="D28" s="18"/>
      <c r="E28" s="8" t="str">
        <f aca="false">IF(H28&lt;&gt;"Đủ","",C28-D28)</f>
        <v/>
      </c>
      <c r="F28" s="21" t="str">
        <f aca="false">IF(A28="","",IF(COUNTIFS('Danh mục'!$A$6:$A$65,A28)&lt;&gt;1,"Sai mã",INDEX('Danh mục'!$B$6:$B$65,MATCH(A28,'Danh mục'!$A$6:$A$65,0))))</f>
        <v/>
      </c>
      <c r="G28" s="21" t="str">
        <f aca="false">IF(OR(H28&lt;&gt;"Đủ",'Phương án'!$B$5="",'Phương án'!$B$8=""),"",IF(B28&lt;='Phương án'!$B$5,0,IF(B28&gt;'Phương án'!$B$14,99,(YEAR(B28)-YEAR('Phương án'!$B$5))*12+MONTH(B28)-MONTH('Phương án'!$B$5)+1-IF(B28&lt;EDATE('Phương án'!$B$5,(YEAR(B28)-YEAR('Phương án'!$B$5))*12+MONTH(B28)-MONTH('Phương án'!$B$5)),1,0))))</f>
        <v/>
      </c>
      <c r="H28" s="1" t="str">
        <f aca="false">IF(COUNTA(A28:D28)=0,"",IF(OR(A28="",COUNT(B28:D28)&lt;3,C28&lt;0,D28&lt;0,D28&gt;C28,F28="Sai mã",F28="C"),"Thiếu/sai dữ liệu","Đủ"))</f>
        <v/>
      </c>
      <c r="I28" s="8" t="str">
        <f aca="false">IF(OR(H28&lt;&gt;"Đủ",COUNT('Nguồn tiền'!$B$4)=0),"",'Nguồn tiền'!$B$4+SUMIFS('Nguồn tiền'!$C$6:$C$25,'Nguồn tiền'!$B$6:$B$25,"&lt;="&amp;MAX(B28,'Phương án'!$B$9),'Nguồn tiền'!$D$6:$D$25,"Đủ")-'Tổng hợp'!$B$9-SUMIFS($E$6:$E$105,$B$6:$B$105,"&lt;="&amp;MAX(B28,'Phương án'!$B$9)))</f>
        <v/>
      </c>
      <c r="J28" s="4"/>
    </row>
    <row r="29" customFormat="false" ht="24" hidden="false" customHeight="true" outlineLevel="0" collapsed="false">
      <c r="A29" s="4"/>
      <c r="B29" s="3"/>
      <c r="C29" s="18"/>
      <c r="D29" s="18"/>
      <c r="E29" s="8" t="str">
        <f aca="false">IF(H29&lt;&gt;"Đủ","",C29-D29)</f>
        <v/>
      </c>
      <c r="F29" s="21" t="str">
        <f aca="false">IF(A29="","",IF(COUNTIFS('Danh mục'!$A$6:$A$65,A29)&lt;&gt;1,"Sai mã",INDEX('Danh mục'!$B$6:$B$65,MATCH(A29,'Danh mục'!$A$6:$A$65,0))))</f>
        <v/>
      </c>
      <c r="G29" s="21" t="str">
        <f aca="false">IF(OR(H29&lt;&gt;"Đủ",'Phương án'!$B$5="",'Phương án'!$B$8=""),"",IF(B29&lt;='Phương án'!$B$5,0,IF(B29&gt;'Phương án'!$B$14,99,(YEAR(B29)-YEAR('Phương án'!$B$5))*12+MONTH(B29)-MONTH('Phương án'!$B$5)+1-IF(B29&lt;EDATE('Phương án'!$B$5,(YEAR(B29)-YEAR('Phương án'!$B$5))*12+MONTH(B29)-MONTH('Phương án'!$B$5)),1,0))))</f>
        <v/>
      </c>
      <c r="H29" s="1" t="str">
        <f aca="false">IF(COUNTA(A29:D29)=0,"",IF(OR(A29="",COUNT(B29:D29)&lt;3,C29&lt;0,D29&lt;0,D29&gt;C29,F29="Sai mã",F29="C"),"Thiếu/sai dữ liệu","Đủ"))</f>
        <v/>
      </c>
      <c r="I29" s="8" t="str">
        <f aca="false">IF(OR(H29&lt;&gt;"Đủ",COUNT('Nguồn tiền'!$B$4)=0),"",'Nguồn tiền'!$B$4+SUMIFS('Nguồn tiền'!$C$6:$C$25,'Nguồn tiền'!$B$6:$B$25,"&lt;="&amp;MAX(B29,'Phương án'!$B$9),'Nguồn tiền'!$D$6:$D$25,"Đủ")-'Tổng hợp'!$B$9-SUMIFS($E$6:$E$105,$B$6:$B$105,"&lt;="&amp;MAX(B29,'Phương án'!$B$9)))</f>
        <v/>
      </c>
      <c r="J29" s="4"/>
    </row>
    <row r="30" customFormat="false" ht="24" hidden="false" customHeight="true" outlineLevel="0" collapsed="false">
      <c r="A30" s="4"/>
      <c r="B30" s="3"/>
      <c r="C30" s="18"/>
      <c r="D30" s="18"/>
      <c r="E30" s="8" t="str">
        <f aca="false">IF(H30&lt;&gt;"Đủ","",C30-D30)</f>
        <v/>
      </c>
      <c r="F30" s="21" t="str">
        <f aca="false">IF(A30="","",IF(COUNTIFS('Danh mục'!$A$6:$A$65,A30)&lt;&gt;1,"Sai mã",INDEX('Danh mục'!$B$6:$B$65,MATCH(A30,'Danh mục'!$A$6:$A$65,0))))</f>
        <v/>
      </c>
      <c r="G30" s="21" t="str">
        <f aca="false">IF(OR(H30&lt;&gt;"Đủ",'Phương án'!$B$5="",'Phương án'!$B$8=""),"",IF(B30&lt;='Phương án'!$B$5,0,IF(B30&gt;'Phương án'!$B$14,99,(YEAR(B30)-YEAR('Phương án'!$B$5))*12+MONTH(B30)-MONTH('Phương án'!$B$5)+1-IF(B30&lt;EDATE('Phương án'!$B$5,(YEAR(B30)-YEAR('Phương án'!$B$5))*12+MONTH(B30)-MONTH('Phương án'!$B$5)),1,0))))</f>
        <v/>
      </c>
      <c r="H30" s="1" t="str">
        <f aca="false">IF(COUNTA(A30:D30)=0,"",IF(OR(A30="",COUNT(B30:D30)&lt;3,C30&lt;0,D30&lt;0,D30&gt;C30,F30="Sai mã",F30="C"),"Thiếu/sai dữ liệu","Đủ"))</f>
        <v/>
      </c>
      <c r="I30" s="8" t="str">
        <f aca="false">IF(OR(H30&lt;&gt;"Đủ",COUNT('Nguồn tiền'!$B$4)=0),"",'Nguồn tiền'!$B$4+SUMIFS('Nguồn tiền'!$C$6:$C$25,'Nguồn tiền'!$B$6:$B$25,"&lt;="&amp;MAX(B30,'Phương án'!$B$9),'Nguồn tiền'!$D$6:$D$25,"Đủ")-'Tổng hợp'!$B$9-SUMIFS($E$6:$E$105,$B$6:$B$105,"&lt;="&amp;MAX(B30,'Phương án'!$B$9)))</f>
        <v/>
      </c>
      <c r="J30" s="4"/>
    </row>
    <row r="31" customFormat="false" ht="24" hidden="false" customHeight="true" outlineLevel="0" collapsed="false">
      <c r="A31" s="4"/>
      <c r="B31" s="3"/>
      <c r="C31" s="18"/>
      <c r="D31" s="18"/>
      <c r="E31" s="8" t="str">
        <f aca="false">IF(H31&lt;&gt;"Đủ","",C31-D31)</f>
        <v/>
      </c>
      <c r="F31" s="21" t="str">
        <f aca="false">IF(A31="","",IF(COUNTIFS('Danh mục'!$A$6:$A$65,A31)&lt;&gt;1,"Sai mã",INDEX('Danh mục'!$B$6:$B$65,MATCH(A31,'Danh mục'!$A$6:$A$65,0))))</f>
        <v/>
      </c>
      <c r="G31" s="21" t="str">
        <f aca="false">IF(OR(H31&lt;&gt;"Đủ",'Phương án'!$B$5="",'Phương án'!$B$8=""),"",IF(B31&lt;='Phương án'!$B$5,0,IF(B31&gt;'Phương án'!$B$14,99,(YEAR(B31)-YEAR('Phương án'!$B$5))*12+MONTH(B31)-MONTH('Phương án'!$B$5)+1-IF(B31&lt;EDATE('Phương án'!$B$5,(YEAR(B31)-YEAR('Phương án'!$B$5))*12+MONTH(B31)-MONTH('Phương án'!$B$5)),1,0))))</f>
        <v/>
      </c>
      <c r="H31" s="1" t="str">
        <f aca="false">IF(COUNTA(A31:D31)=0,"",IF(OR(A31="",COUNT(B31:D31)&lt;3,C31&lt;0,D31&lt;0,D31&gt;C31,F31="Sai mã",F31="C"),"Thiếu/sai dữ liệu","Đủ"))</f>
        <v/>
      </c>
      <c r="I31" s="8" t="str">
        <f aca="false">IF(OR(H31&lt;&gt;"Đủ",COUNT('Nguồn tiền'!$B$4)=0),"",'Nguồn tiền'!$B$4+SUMIFS('Nguồn tiền'!$C$6:$C$25,'Nguồn tiền'!$B$6:$B$25,"&lt;="&amp;MAX(B31,'Phương án'!$B$9),'Nguồn tiền'!$D$6:$D$25,"Đủ")-'Tổng hợp'!$B$9-SUMIFS($E$6:$E$105,$B$6:$B$105,"&lt;="&amp;MAX(B31,'Phương án'!$B$9)))</f>
        <v/>
      </c>
      <c r="J31" s="4"/>
    </row>
    <row r="32" customFormat="false" ht="24" hidden="false" customHeight="true" outlineLevel="0" collapsed="false">
      <c r="A32" s="4"/>
      <c r="B32" s="3"/>
      <c r="C32" s="18"/>
      <c r="D32" s="18"/>
      <c r="E32" s="8" t="str">
        <f aca="false">IF(H32&lt;&gt;"Đủ","",C32-D32)</f>
        <v/>
      </c>
      <c r="F32" s="21" t="str">
        <f aca="false">IF(A32="","",IF(COUNTIFS('Danh mục'!$A$6:$A$65,A32)&lt;&gt;1,"Sai mã",INDEX('Danh mục'!$B$6:$B$65,MATCH(A32,'Danh mục'!$A$6:$A$65,0))))</f>
        <v/>
      </c>
      <c r="G32" s="21" t="str">
        <f aca="false">IF(OR(H32&lt;&gt;"Đủ",'Phương án'!$B$5="",'Phương án'!$B$8=""),"",IF(B32&lt;='Phương án'!$B$5,0,IF(B32&gt;'Phương án'!$B$14,99,(YEAR(B32)-YEAR('Phương án'!$B$5))*12+MONTH(B32)-MONTH('Phương án'!$B$5)+1-IF(B32&lt;EDATE('Phương án'!$B$5,(YEAR(B32)-YEAR('Phương án'!$B$5))*12+MONTH(B32)-MONTH('Phương án'!$B$5)),1,0))))</f>
        <v/>
      </c>
      <c r="H32" s="1" t="str">
        <f aca="false">IF(COUNTA(A32:D32)=0,"",IF(OR(A32="",COUNT(B32:D32)&lt;3,C32&lt;0,D32&lt;0,D32&gt;C32,F32="Sai mã",F32="C"),"Thiếu/sai dữ liệu","Đủ"))</f>
        <v/>
      </c>
      <c r="I32" s="8" t="str">
        <f aca="false">IF(OR(H32&lt;&gt;"Đủ",COUNT('Nguồn tiền'!$B$4)=0),"",'Nguồn tiền'!$B$4+SUMIFS('Nguồn tiền'!$C$6:$C$25,'Nguồn tiền'!$B$6:$B$25,"&lt;="&amp;MAX(B32,'Phương án'!$B$9),'Nguồn tiền'!$D$6:$D$25,"Đủ")-'Tổng hợp'!$B$9-SUMIFS($E$6:$E$105,$B$6:$B$105,"&lt;="&amp;MAX(B32,'Phương án'!$B$9)))</f>
        <v/>
      </c>
      <c r="J32" s="4"/>
    </row>
    <row r="33" customFormat="false" ht="24" hidden="false" customHeight="true" outlineLevel="0" collapsed="false">
      <c r="A33" s="4"/>
      <c r="B33" s="3"/>
      <c r="C33" s="18"/>
      <c r="D33" s="18"/>
      <c r="E33" s="8" t="str">
        <f aca="false">IF(H33&lt;&gt;"Đủ","",C33-D33)</f>
        <v/>
      </c>
      <c r="F33" s="21" t="str">
        <f aca="false">IF(A33="","",IF(COUNTIFS('Danh mục'!$A$6:$A$65,A33)&lt;&gt;1,"Sai mã",INDEX('Danh mục'!$B$6:$B$65,MATCH(A33,'Danh mục'!$A$6:$A$65,0))))</f>
        <v/>
      </c>
      <c r="G33" s="21" t="str">
        <f aca="false">IF(OR(H33&lt;&gt;"Đủ",'Phương án'!$B$5="",'Phương án'!$B$8=""),"",IF(B33&lt;='Phương án'!$B$5,0,IF(B33&gt;'Phương án'!$B$14,99,(YEAR(B33)-YEAR('Phương án'!$B$5))*12+MONTH(B33)-MONTH('Phương án'!$B$5)+1-IF(B33&lt;EDATE('Phương án'!$B$5,(YEAR(B33)-YEAR('Phương án'!$B$5))*12+MONTH(B33)-MONTH('Phương án'!$B$5)),1,0))))</f>
        <v/>
      </c>
      <c r="H33" s="1" t="str">
        <f aca="false">IF(COUNTA(A33:D33)=0,"",IF(OR(A33="",COUNT(B33:D33)&lt;3,C33&lt;0,D33&lt;0,D33&gt;C33,F33="Sai mã",F33="C"),"Thiếu/sai dữ liệu","Đủ"))</f>
        <v/>
      </c>
      <c r="I33" s="8" t="str">
        <f aca="false">IF(OR(H33&lt;&gt;"Đủ",COUNT('Nguồn tiền'!$B$4)=0),"",'Nguồn tiền'!$B$4+SUMIFS('Nguồn tiền'!$C$6:$C$25,'Nguồn tiền'!$B$6:$B$25,"&lt;="&amp;MAX(B33,'Phương án'!$B$9),'Nguồn tiền'!$D$6:$D$25,"Đủ")-'Tổng hợp'!$B$9-SUMIFS($E$6:$E$105,$B$6:$B$105,"&lt;="&amp;MAX(B33,'Phương án'!$B$9)))</f>
        <v/>
      </c>
      <c r="J33" s="4"/>
    </row>
    <row r="34" customFormat="false" ht="24" hidden="false" customHeight="true" outlineLevel="0" collapsed="false">
      <c r="A34" s="4"/>
      <c r="B34" s="3"/>
      <c r="C34" s="18"/>
      <c r="D34" s="18"/>
      <c r="E34" s="8" t="str">
        <f aca="false">IF(H34&lt;&gt;"Đủ","",C34-D34)</f>
        <v/>
      </c>
      <c r="F34" s="21" t="str">
        <f aca="false">IF(A34="","",IF(COUNTIFS('Danh mục'!$A$6:$A$65,A34)&lt;&gt;1,"Sai mã",INDEX('Danh mục'!$B$6:$B$65,MATCH(A34,'Danh mục'!$A$6:$A$65,0))))</f>
        <v/>
      </c>
      <c r="G34" s="21" t="str">
        <f aca="false">IF(OR(H34&lt;&gt;"Đủ",'Phương án'!$B$5="",'Phương án'!$B$8=""),"",IF(B34&lt;='Phương án'!$B$5,0,IF(B34&gt;'Phương án'!$B$14,99,(YEAR(B34)-YEAR('Phương án'!$B$5))*12+MONTH(B34)-MONTH('Phương án'!$B$5)+1-IF(B34&lt;EDATE('Phương án'!$B$5,(YEAR(B34)-YEAR('Phương án'!$B$5))*12+MONTH(B34)-MONTH('Phương án'!$B$5)),1,0))))</f>
        <v/>
      </c>
      <c r="H34" s="1" t="str">
        <f aca="false">IF(COUNTA(A34:D34)=0,"",IF(OR(A34="",COUNT(B34:D34)&lt;3,C34&lt;0,D34&lt;0,D34&gt;C34,F34="Sai mã",F34="C"),"Thiếu/sai dữ liệu","Đủ"))</f>
        <v/>
      </c>
      <c r="I34" s="8" t="str">
        <f aca="false">IF(OR(H34&lt;&gt;"Đủ",COUNT('Nguồn tiền'!$B$4)=0),"",'Nguồn tiền'!$B$4+SUMIFS('Nguồn tiền'!$C$6:$C$25,'Nguồn tiền'!$B$6:$B$25,"&lt;="&amp;MAX(B34,'Phương án'!$B$9),'Nguồn tiền'!$D$6:$D$25,"Đủ")-'Tổng hợp'!$B$9-SUMIFS($E$6:$E$105,$B$6:$B$105,"&lt;="&amp;MAX(B34,'Phương án'!$B$9)))</f>
        <v/>
      </c>
      <c r="J34" s="4"/>
    </row>
    <row r="35" customFormat="false" ht="24" hidden="false" customHeight="true" outlineLevel="0" collapsed="false">
      <c r="A35" s="4"/>
      <c r="B35" s="3"/>
      <c r="C35" s="18"/>
      <c r="D35" s="18"/>
      <c r="E35" s="8" t="str">
        <f aca="false">IF(H35&lt;&gt;"Đủ","",C35-D35)</f>
        <v/>
      </c>
      <c r="F35" s="21" t="str">
        <f aca="false">IF(A35="","",IF(COUNTIFS('Danh mục'!$A$6:$A$65,A35)&lt;&gt;1,"Sai mã",INDEX('Danh mục'!$B$6:$B$65,MATCH(A35,'Danh mục'!$A$6:$A$65,0))))</f>
        <v/>
      </c>
      <c r="G35" s="21" t="str">
        <f aca="false">IF(OR(H35&lt;&gt;"Đủ",'Phương án'!$B$5="",'Phương án'!$B$8=""),"",IF(B35&lt;='Phương án'!$B$5,0,IF(B35&gt;'Phương án'!$B$14,99,(YEAR(B35)-YEAR('Phương án'!$B$5))*12+MONTH(B35)-MONTH('Phương án'!$B$5)+1-IF(B35&lt;EDATE('Phương án'!$B$5,(YEAR(B35)-YEAR('Phương án'!$B$5))*12+MONTH(B35)-MONTH('Phương án'!$B$5)),1,0))))</f>
        <v/>
      </c>
      <c r="H35" s="1" t="str">
        <f aca="false">IF(COUNTA(A35:D35)=0,"",IF(OR(A35="",COUNT(B35:D35)&lt;3,C35&lt;0,D35&lt;0,D35&gt;C35,F35="Sai mã",F35="C"),"Thiếu/sai dữ liệu","Đủ"))</f>
        <v/>
      </c>
      <c r="I35" s="8" t="str">
        <f aca="false">IF(OR(H35&lt;&gt;"Đủ",COUNT('Nguồn tiền'!$B$4)=0),"",'Nguồn tiền'!$B$4+SUMIFS('Nguồn tiền'!$C$6:$C$25,'Nguồn tiền'!$B$6:$B$25,"&lt;="&amp;MAX(B35,'Phương án'!$B$9),'Nguồn tiền'!$D$6:$D$25,"Đủ")-'Tổng hợp'!$B$9-SUMIFS($E$6:$E$105,$B$6:$B$105,"&lt;="&amp;MAX(B35,'Phương án'!$B$9)))</f>
        <v/>
      </c>
      <c r="J35" s="4"/>
    </row>
    <row r="36" customFormat="false" ht="24" hidden="false" customHeight="true" outlineLevel="0" collapsed="false">
      <c r="A36" s="4"/>
      <c r="B36" s="3"/>
      <c r="C36" s="18"/>
      <c r="D36" s="18"/>
      <c r="E36" s="8" t="str">
        <f aca="false">IF(H36&lt;&gt;"Đủ","",C36-D36)</f>
        <v/>
      </c>
      <c r="F36" s="21" t="str">
        <f aca="false">IF(A36="","",IF(COUNTIFS('Danh mục'!$A$6:$A$65,A36)&lt;&gt;1,"Sai mã",INDEX('Danh mục'!$B$6:$B$65,MATCH(A36,'Danh mục'!$A$6:$A$65,0))))</f>
        <v/>
      </c>
      <c r="G36" s="21" t="str">
        <f aca="false">IF(OR(H36&lt;&gt;"Đủ",'Phương án'!$B$5="",'Phương án'!$B$8=""),"",IF(B36&lt;='Phương án'!$B$5,0,IF(B36&gt;'Phương án'!$B$14,99,(YEAR(B36)-YEAR('Phương án'!$B$5))*12+MONTH(B36)-MONTH('Phương án'!$B$5)+1-IF(B36&lt;EDATE('Phương án'!$B$5,(YEAR(B36)-YEAR('Phương án'!$B$5))*12+MONTH(B36)-MONTH('Phương án'!$B$5)),1,0))))</f>
        <v/>
      </c>
      <c r="H36" s="1" t="str">
        <f aca="false">IF(COUNTA(A36:D36)=0,"",IF(OR(A36="",COUNT(B36:D36)&lt;3,C36&lt;0,D36&lt;0,D36&gt;C36,F36="Sai mã",F36="C"),"Thiếu/sai dữ liệu","Đủ"))</f>
        <v/>
      </c>
      <c r="I36" s="8" t="str">
        <f aca="false">IF(OR(H36&lt;&gt;"Đủ",COUNT('Nguồn tiền'!$B$4)=0),"",'Nguồn tiền'!$B$4+SUMIFS('Nguồn tiền'!$C$6:$C$25,'Nguồn tiền'!$B$6:$B$25,"&lt;="&amp;MAX(B36,'Phương án'!$B$9),'Nguồn tiền'!$D$6:$D$25,"Đủ")-'Tổng hợp'!$B$9-SUMIFS($E$6:$E$105,$B$6:$B$105,"&lt;="&amp;MAX(B36,'Phương án'!$B$9)))</f>
        <v/>
      </c>
      <c r="J36" s="4"/>
    </row>
    <row r="37" customFormat="false" ht="24" hidden="false" customHeight="true" outlineLevel="0" collapsed="false">
      <c r="A37" s="4"/>
      <c r="B37" s="3"/>
      <c r="C37" s="18"/>
      <c r="D37" s="18"/>
      <c r="E37" s="8" t="str">
        <f aca="false">IF(H37&lt;&gt;"Đủ","",C37-D37)</f>
        <v/>
      </c>
      <c r="F37" s="21" t="str">
        <f aca="false">IF(A37="","",IF(COUNTIFS('Danh mục'!$A$6:$A$65,A37)&lt;&gt;1,"Sai mã",INDEX('Danh mục'!$B$6:$B$65,MATCH(A37,'Danh mục'!$A$6:$A$65,0))))</f>
        <v/>
      </c>
      <c r="G37" s="21" t="str">
        <f aca="false">IF(OR(H37&lt;&gt;"Đủ",'Phương án'!$B$5="",'Phương án'!$B$8=""),"",IF(B37&lt;='Phương án'!$B$5,0,IF(B37&gt;'Phương án'!$B$14,99,(YEAR(B37)-YEAR('Phương án'!$B$5))*12+MONTH(B37)-MONTH('Phương án'!$B$5)+1-IF(B37&lt;EDATE('Phương án'!$B$5,(YEAR(B37)-YEAR('Phương án'!$B$5))*12+MONTH(B37)-MONTH('Phương án'!$B$5)),1,0))))</f>
        <v/>
      </c>
      <c r="H37" s="1" t="str">
        <f aca="false">IF(COUNTA(A37:D37)=0,"",IF(OR(A37="",COUNT(B37:D37)&lt;3,C37&lt;0,D37&lt;0,D37&gt;C37,F37="Sai mã",F37="C"),"Thiếu/sai dữ liệu","Đủ"))</f>
        <v/>
      </c>
      <c r="I37" s="8" t="str">
        <f aca="false">IF(OR(H37&lt;&gt;"Đủ",COUNT('Nguồn tiền'!$B$4)=0),"",'Nguồn tiền'!$B$4+SUMIFS('Nguồn tiền'!$C$6:$C$25,'Nguồn tiền'!$B$6:$B$25,"&lt;="&amp;MAX(B37,'Phương án'!$B$9),'Nguồn tiền'!$D$6:$D$25,"Đủ")-'Tổng hợp'!$B$9-SUMIFS($E$6:$E$105,$B$6:$B$105,"&lt;="&amp;MAX(B37,'Phương án'!$B$9)))</f>
        <v/>
      </c>
      <c r="J37" s="4"/>
    </row>
    <row r="38" customFormat="false" ht="24" hidden="false" customHeight="true" outlineLevel="0" collapsed="false">
      <c r="A38" s="4"/>
      <c r="B38" s="3"/>
      <c r="C38" s="18"/>
      <c r="D38" s="18"/>
      <c r="E38" s="8" t="str">
        <f aca="false">IF(H38&lt;&gt;"Đủ","",C38-D38)</f>
        <v/>
      </c>
      <c r="F38" s="21" t="str">
        <f aca="false">IF(A38="","",IF(COUNTIFS('Danh mục'!$A$6:$A$65,A38)&lt;&gt;1,"Sai mã",INDEX('Danh mục'!$B$6:$B$65,MATCH(A38,'Danh mục'!$A$6:$A$65,0))))</f>
        <v/>
      </c>
      <c r="G38" s="21" t="str">
        <f aca="false">IF(OR(H38&lt;&gt;"Đủ",'Phương án'!$B$5="",'Phương án'!$B$8=""),"",IF(B38&lt;='Phương án'!$B$5,0,IF(B38&gt;'Phương án'!$B$14,99,(YEAR(B38)-YEAR('Phương án'!$B$5))*12+MONTH(B38)-MONTH('Phương án'!$B$5)+1-IF(B38&lt;EDATE('Phương án'!$B$5,(YEAR(B38)-YEAR('Phương án'!$B$5))*12+MONTH(B38)-MONTH('Phương án'!$B$5)),1,0))))</f>
        <v/>
      </c>
      <c r="H38" s="1" t="str">
        <f aca="false">IF(COUNTA(A38:D38)=0,"",IF(OR(A38="",COUNT(B38:D38)&lt;3,C38&lt;0,D38&lt;0,D38&gt;C38,F38="Sai mã",F38="C"),"Thiếu/sai dữ liệu","Đủ"))</f>
        <v/>
      </c>
      <c r="I38" s="8" t="str">
        <f aca="false">IF(OR(H38&lt;&gt;"Đủ",COUNT('Nguồn tiền'!$B$4)=0),"",'Nguồn tiền'!$B$4+SUMIFS('Nguồn tiền'!$C$6:$C$25,'Nguồn tiền'!$B$6:$B$25,"&lt;="&amp;MAX(B38,'Phương án'!$B$9),'Nguồn tiền'!$D$6:$D$25,"Đủ")-'Tổng hợp'!$B$9-SUMIFS($E$6:$E$105,$B$6:$B$105,"&lt;="&amp;MAX(B38,'Phương án'!$B$9)))</f>
        <v/>
      </c>
      <c r="J38" s="4"/>
    </row>
    <row r="39" customFormat="false" ht="24" hidden="false" customHeight="true" outlineLevel="0" collapsed="false">
      <c r="A39" s="4"/>
      <c r="B39" s="3"/>
      <c r="C39" s="18"/>
      <c r="D39" s="18"/>
      <c r="E39" s="8" t="str">
        <f aca="false">IF(H39&lt;&gt;"Đủ","",C39-D39)</f>
        <v/>
      </c>
      <c r="F39" s="21" t="str">
        <f aca="false">IF(A39="","",IF(COUNTIFS('Danh mục'!$A$6:$A$65,A39)&lt;&gt;1,"Sai mã",INDEX('Danh mục'!$B$6:$B$65,MATCH(A39,'Danh mục'!$A$6:$A$65,0))))</f>
        <v/>
      </c>
      <c r="G39" s="21" t="str">
        <f aca="false">IF(OR(H39&lt;&gt;"Đủ",'Phương án'!$B$5="",'Phương án'!$B$8=""),"",IF(B39&lt;='Phương án'!$B$5,0,IF(B39&gt;'Phương án'!$B$14,99,(YEAR(B39)-YEAR('Phương án'!$B$5))*12+MONTH(B39)-MONTH('Phương án'!$B$5)+1-IF(B39&lt;EDATE('Phương án'!$B$5,(YEAR(B39)-YEAR('Phương án'!$B$5))*12+MONTH(B39)-MONTH('Phương án'!$B$5)),1,0))))</f>
        <v/>
      </c>
      <c r="H39" s="1" t="str">
        <f aca="false">IF(COUNTA(A39:D39)=0,"",IF(OR(A39="",COUNT(B39:D39)&lt;3,C39&lt;0,D39&lt;0,D39&gt;C39,F39="Sai mã",F39="C"),"Thiếu/sai dữ liệu","Đủ"))</f>
        <v/>
      </c>
      <c r="I39" s="8" t="str">
        <f aca="false">IF(OR(H39&lt;&gt;"Đủ",COUNT('Nguồn tiền'!$B$4)=0),"",'Nguồn tiền'!$B$4+SUMIFS('Nguồn tiền'!$C$6:$C$25,'Nguồn tiền'!$B$6:$B$25,"&lt;="&amp;MAX(B39,'Phương án'!$B$9),'Nguồn tiền'!$D$6:$D$25,"Đủ")-'Tổng hợp'!$B$9-SUMIFS($E$6:$E$105,$B$6:$B$105,"&lt;="&amp;MAX(B39,'Phương án'!$B$9)))</f>
        <v/>
      </c>
      <c r="J39" s="4"/>
    </row>
    <row r="40" customFormat="false" ht="24" hidden="false" customHeight="true" outlineLevel="0" collapsed="false">
      <c r="A40" s="4"/>
      <c r="B40" s="3"/>
      <c r="C40" s="18"/>
      <c r="D40" s="18"/>
      <c r="E40" s="8" t="str">
        <f aca="false">IF(H40&lt;&gt;"Đủ","",C40-D40)</f>
        <v/>
      </c>
      <c r="F40" s="21" t="str">
        <f aca="false">IF(A40="","",IF(COUNTIFS('Danh mục'!$A$6:$A$65,A40)&lt;&gt;1,"Sai mã",INDEX('Danh mục'!$B$6:$B$65,MATCH(A40,'Danh mục'!$A$6:$A$65,0))))</f>
        <v/>
      </c>
      <c r="G40" s="21" t="str">
        <f aca="false">IF(OR(H40&lt;&gt;"Đủ",'Phương án'!$B$5="",'Phương án'!$B$8=""),"",IF(B40&lt;='Phương án'!$B$5,0,IF(B40&gt;'Phương án'!$B$14,99,(YEAR(B40)-YEAR('Phương án'!$B$5))*12+MONTH(B40)-MONTH('Phương án'!$B$5)+1-IF(B40&lt;EDATE('Phương án'!$B$5,(YEAR(B40)-YEAR('Phương án'!$B$5))*12+MONTH(B40)-MONTH('Phương án'!$B$5)),1,0))))</f>
        <v/>
      </c>
      <c r="H40" s="1" t="str">
        <f aca="false">IF(COUNTA(A40:D40)=0,"",IF(OR(A40="",COUNT(B40:D40)&lt;3,C40&lt;0,D40&lt;0,D40&gt;C40,F40="Sai mã",F40="C"),"Thiếu/sai dữ liệu","Đủ"))</f>
        <v/>
      </c>
      <c r="I40" s="8" t="str">
        <f aca="false">IF(OR(H40&lt;&gt;"Đủ",COUNT('Nguồn tiền'!$B$4)=0),"",'Nguồn tiền'!$B$4+SUMIFS('Nguồn tiền'!$C$6:$C$25,'Nguồn tiền'!$B$6:$B$25,"&lt;="&amp;MAX(B40,'Phương án'!$B$9),'Nguồn tiền'!$D$6:$D$25,"Đủ")-'Tổng hợp'!$B$9-SUMIFS($E$6:$E$105,$B$6:$B$105,"&lt;="&amp;MAX(B40,'Phương án'!$B$9)))</f>
        <v/>
      </c>
      <c r="J40" s="4"/>
    </row>
    <row r="41" customFormat="false" ht="24" hidden="false" customHeight="true" outlineLevel="0" collapsed="false">
      <c r="A41" s="4"/>
      <c r="B41" s="3"/>
      <c r="C41" s="18"/>
      <c r="D41" s="18"/>
      <c r="E41" s="8" t="str">
        <f aca="false">IF(H41&lt;&gt;"Đủ","",C41-D41)</f>
        <v/>
      </c>
      <c r="F41" s="21" t="str">
        <f aca="false">IF(A41="","",IF(COUNTIFS('Danh mục'!$A$6:$A$65,A41)&lt;&gt;1,"Sai mã",INDEX('Danh mục'!$B$6:$B$65,MATCH(A41,'Danh mục'!$A$6:$A$65,0))))</f>
        <v/>
      </c>
      <c r="G41" s="21" t="str">
        <f aca="false">IF(OR(H41&lt;&gt;"Đủ",'Phương án'!$B$5="",'Phương án'!$B$8=""),"",IF(B41&lt;='Phương án'!$B$5,0,IF(B41&gt;'Phương án'!$B$14,99,(YEAR(B41)-YEAR('Phương án'!$B$5))*12+MONTH(B41)-MONTH('Phương án'!$B$5)+1-IF(B41&lt;EDATE('Phương án'!$B$5,(YEAR(B41)-YEAR('Phương án'!$B$5))*12+MONTH(B41)-MONTH('Phương án'!$B$5)),1,0))))</f>
        <v/>
      </c>
      <c r="H41" s="1" t="str">
        <f aca="false">IF(COUNTA(A41:D41)=0,"",IF(OR(A41="",COUNT(B41:D41)&lt;3,C41&lt;0,D41&lt;0,D41&gt;C41,F41="Sai mã",F41="C"),"Thiếu/sai dữ liệu","Đủ"))</f>
        <v/>
      </c>
      <c r="I41" s="8" t="str">
        <f aca="false">IF(OR(H41&lt;&gt;"Đủ",COUNT('Nguồn tiền'!$B$4)=0),"",'Nguồn tiền'!$B$4+SUMIFS('Nguồn tiền'!$C$6:$C$25,'Nguồn tiền'!$B$6:$B$25,"&lt;="&amp;MAX(B41,'Phương án'!$B$9),'Nguồn tiền'!$D$6:$D$25,"Đủ")-'Tổng hợp'!$B$9-SUMIFS($E$6:$E$105,$B$6:$B$105,"&lt;="&amp;MAX(B41,'Phương án'!$B$9)))</f>
        <v/>
      </c>
      <c r="J41" s="4"/>
    </row>
    <row r="42" customFormat="false" ht="24" hidden="false" customHeight="true" outlineLevel="0" collapsed="false">
      <c r="A42" s="4"/>
      <c r="B42" s="3"/>
      <c r="C42" s="18"/>
      <c r="D42" s="18"/>
      <c r="E42" s="8" t="str">
        <f aca="false">IF(H42&lt;&gt;"Đủ","",C42-D42)</f>
        <v/>
      </c>
      <c r="F42" s="21" t="str">
        <f aca="false">IF(A42="","",IF(COUNTIFS('Danh mục'!$A$6:$A$65,A42)&lt;&gt;1,"Sai mã",INDEX('Danh mục'!$B$6:$B$65,MATCH(A42,'Danh mục'!$A$6:$A$65,0))))</f>
        <v/>
      </c>
      <c r="G42" s="21" t="str">
        <f aca="false">IF(OR(H42&lt;&gt;"Đủ",'Phương án'!$B$5="",'Phương án'!$B$8=""),"",IF(B42&lt;='Phương án'!$B$5,0,IF(B42&gt;'Phương án'!$B$14,99,(YEAR(B42)-YEAR('Phương án'!$B$5))*12+MONTH(B42)-MONTH('Phương án'!$B$5)+1-IF(B42&lt;EDATE('Phương án'!$B$5,(YEAR(B42)-YEAR('Phương án'!$B$5))*12+MONTH(B42)-MONTH('Phương án'!$B$5)),1,0))))</f>
        <v/>
      </c>
      <c r="H42" s="1" t="str">
        <f aca="false">IF(COUNTA(A42:D42)=0,"",IF(OR(A42="",COUNT(B42:D42)&lt;3,C42&lt;0,D42&lt;0,D42&gt;C42,F42="Sai mã",F42="C"),"Thiếu/sai dữ liệu","Đủ"))</f>
        <v/>
      </c>
      <c r="I42" s="8" t="str">
        <f aca="false">IF(OR(H42&lt;&gt;"Đủ",COUNT('Nguồn tiền'!$B$4)=0),"",'Nguồn tiền'!$B$4+SUMIFS('Nguồn tiền'!$C$6:$C$25,'Nguồn tiền'!$B$6:$B$25,"&lt;="&amp;MAX(B42,'Phương án'!$B$9),'Nguồn tiền'!$D$6:$D$25,"Đủ")-'Tổng hợp'!$B$9-SUMIFS($E$6:$E$105,$B$6:$B$105,"&lt;="&amp;MAX(B42,'Phương án'!$B$9)))</f>
        <v/>
      </c>
      <c r="J42" s="4"/>
    </row>
    <row r="43" customFormat="false" ht="24" hidden="false" customHeight="true" outlineLevel="0" collapsed="false">
      <c r="A43" s="4"/>
      <c r="B43" s="3"/>
      <c r="C43" s="18"/>
      <c r="D43" s="18"/>
      <c r="E43" s="8" t="str">
        <f aca="false">IF(H43&lt;&gt;"Đủ","",C43-D43)</f>
        <v/>
      </c>
      <c r="F43" s="21" t="str">
        <f aca="false">IF(A43="","",IF(COUNTIFS('Danh mục'!$A$6:$A$65,A43)&lt;&gt;1,"Sai mã",INDEX('Danh mục'!$B$6:$B$65,MATCH(A43,'Danh mục'!$A$6:$A$65,0))))</f>
        <v/>
      </c>
      <c r="G43" s="21" t="str">
        <f aca="false">IF(OR(H43&lt;&gt;"Đủ",'Phương án'!$B$5="",'Phương án'!$B$8=""),"",IF(B43&lt;='Phương án'!$B$5,0,IF(B43&gt;'Phương án'!$B$14,99,(YEAR(B43)-YEAR('Phương án'!$B$5))*12+MONTH(B43)-MONTH('Phương án'!$B$5)+1-IF(B43&lt;EDATE('Phương án'!$B$5,(YEAR(B43)-YEAR('Phương án'!$B$5))*12+MONTH(B43)-MONTH('Phương án'!$B$5)),1,0))))</f>
        <v/>
      </c>
      <c r="H43" s="1" t="str">
        <f aca="false">IF(COUNTA(A43:D43)=0,"",IF(OR(A43="",COUNT(B43:D43)&lt;3,C43&lt;0,D43&lt;0,D43&gt;C43,F43="Sai mã",F43="C"),"Thiếu/sai dữ liệu","Đủ"))</f>
        <v/>
      </c>
      <c r="I43" s="8" t="str">
        <f aca="false">IF(OR(H43&lt;&gt;"Đủ",COUNT('Nguồn tiền'!$B$4)=0),"",'Nguồn tiền'!$B$4+SUMIFS('Nguồn tiền'!$C$6:$C$25,'Nguồn tiền'!$B$6:$B$25,"&lt;="&amp;MAX(B43,'Phương án'!$B$9),'Nguồn tiền'!$D$6:$D$25,"Đủ")-'Tổng hợp'!$B$9-SUMIFS($E$6:$E$105,$B$6:$B$105,"&lt;="&amp;MAX(B43,'Phương án'!$B$9)))</f>
        <v/>
      </c>
      <c r="J43" s="4"/>
    </row>
    <row r="44" customFormat="false" ht="24" hidden="false" customHeight="true" outlineLevel="0" collapsed="false">
      <c r="A44" s="4"/>
      <c r="B44" s="3"/>
      <c r="C44" s="18"/>
      <c r="D44" s="18"/>
      <c r="E44" s="8" t="str">
        <f aca="false">IF(H44&lt;&gt;"Đủ","",C44-D44)</f>
        <v/>
      </c>
      <c r="F44" s="21" t="str">
        <f aca="false">IF(A44="","",IF(COUNTIFS('Danh mục'!$A$6:$A$65,A44)&lt;&gt;1,"Sai mã",INDEX('Danh mục'!$B$6:$B$65,MATCH(A44,'Danh mục'!$A$6:$A$65,0))))</f>
        <v/>
      </c>
      <c r="G44" s="21" t="str">
        <f aca="false">IF(OR(H44&lt;&gt;"Đủ",'Phương án'!$B$5="",'Phương án'!$B$8=""),"",IF(B44&lt;='Phương án'!$B$5,0,IF(B44&gt;'Phương án'!$B$14,99,(YEAR(B44)-YEAR('Phương án'!$B$5))*12+MONTH(B44)-MONTH('Phương án'!$B$5)+1-IF(B44&lt;EDATE('Phương án'!$B$5,(YEAR(B44)-YEAR('Phương án'!$B$5))*12+MONTH(B44)-MONTH('Phương án'!$B$5)),1,0))))</f>
        <v/>
      </c>
      <c r="H44" s="1" t="str">
        <f aca="false">IF(COUNTA(A44:D44)=0,"",IF(OR(A44="",COUNT(B44:D44)&lt;3,C44&lt;0,D44&lt;0,D44&gt;C44,F44="Sai mã",F44="C"),"Thiếu/sai dữ liệu","Đủ"))</f>
        <v/>
      </c>
      <c r="I44" s="8" t="str">
        <f aca="false">IF(OR(H44&lt;&gt;"Đủ",COUNT('Nguồn tiền'!$B$4)=0),"",'Nguồn tiền'!$B$4+SUMIFS('Nguồn tiền'!$C$6:$C$25,'Nguồn tiền'!$B$6:$B$25,"&lt;="&amp;MAX(B44,'Phương án'!$B$9),'Nguồn tiền'!$D$6:$D$25,"Đủ")-'Tổng hợp'!$B$9-SUMIFS($E$6:$E$105,$B$6:$B$105,"&lt;="&amp;MAX(B44,'Phương án'!$B$9)))</f>
        <v/>
      </c>
      <c r="J44" s="4"/>
    </row>
    <row r="45" customFormat="false" ht="24" hidden="false" customHeight="true" outlineLevel="0" collapsed="false">
      <c r="A45" s="4"/>
      <c r="B45" s="3"/>
      <c r="C45" s="18"/>
      <c r="D45" s="18"/>
      <c r="E45" s="8" t="str">
        <f aca="false">IF(H45&lt;&gt;"Đủ","",C45-D45)</f>
        <v/>
      </c>
      <c r="F45" s="21" t="str">
        <f aca="false">IF(A45="","",IF(COUNTIFS('Danh mục'!$A$6:$A$65,A45)&lt;&gt;1,"Sai mã",INDEX('Danh mục'!$B$6:$B$65,MATCH(A45,'Danh mục'!$A$6:$A$65,0))))</f>
        <v/>
      </c>
      <c r="G45" s="21" t="str">
        <f aca="false">IF(OR(H45&lt;&gt;"Đủ",'Phương án'!$B$5="",'Phương án'!$B$8=""),"",IF(B45&lt;='Phương án'!$B$5,0,IF(B45&gt;'Phương án'!$B$14,99,(YEAR(B45)-YEAR('Phương án'!$B$5))*12+MONTH(B45)-MONTH('Phương án'!$B$5)+1-IF(B45&lt;EDATE('Phương án'!$B$5,(YEAR(B45)-YEAR('Phương án'!$B$5))*12+MONTH(B45)-MONTH('Phương án'!$B$5)),1,0))))</f>
        <v/>
      </c>
      <c r="H45" s="1" t="str">
        <f aca="false">IF(COUNTA(A45:D45)=0,"",IF(OR(A45="",COUNT(B45:D45)&lt;3,C45&lt;0,D45&lt;0,D45&gt;C45,F45="Sai mã",F45="C"),"Thiếu/sai dữ liệu","Đủ"))</f>
        <v/>
      </c>
      <c r="I45" s="8" t="str">
        <f aca="false">IF(OR(H45&lt;&gt;"Đủ",COUNT('Nguồn tiền'!$B$4)=0),"",'Nguồn tiền'!$B$4+SUMIFS('Nguồn tiền'!$C$6:$C$25,'Nguồn tiền'!$B$6:$B$25,"&lt;="&amp;MAX(B45,'Phương án'!$B$9),'Nguồn tiền'!$D$6:$D$25,"Đủ")-'Tổng hợp'!$B$9-SUMIFS($E$6:$E$105,$B$6:$B$105,"&lt;="&amp;MAX(B45,'Phương án'!$B$9)))</f>
        <v/>
      </c>
      <c r="J45" s="4"/>
    </row>
    <row r="46" customFormat="false" ht="24" hidden="false" customHeight="true" outlineLevel="0" collapsed="false">
      <c r="A46" s="4"/>
      <c r="B46" s="3"/>
      <c r="C46" s="18"/>
      <c r="D46" s="18"/>
      <c r="E46" s="8" t="str">
        <f aca="false">IF(H46&lt;&gt;"Đủ","",C46-D46)</f>
        <v/>
      </c>
      <c r="F46" s="21" t="str">
        <f aca="false">IF(A46="","",IF(COUNTIFS('Danh mục'!$A$6:$A$65,A46)&lt;&gt;1,"Sai mã",INDEX('Danh mục'!$B$6:$B$65,MATCH(A46,'Danh mục'!$A$6:$A$65,0))))</f>
        <v/>
      </c>
      <c r="G46" s="21" t="str">
        <f aca="false">IF(OR(H46&lt;&gt;"Đủ",'Phương án'!$B$5="",'Phương án'!$B$8=""),"",IF(B46&lt;='Phương án'!$B$5,0,IF(B46&gt;'Phương án'!$B$14,99,(YEAR(B46)-YEAR('Phương án'!$B$5))*12+MONTH(B46)-MONTH('Phương án'!$B$5)+1-IF(B46&lt;EDATE('Phương án'!$B$5,(YEAR(B46)-YEAR('Phương án'!$B$5))*12+MONTH(B46)-MONTH('Phương án'!$B$5)),1,0))))</f>
        <v/>
      </c>
      <c r="H46" s="1" t="str">
        <f aca="false">IF(COUNTA(A46:D46)=0,"",IF(OR(A46="",COUNT(B46:D46)&lt;3,C46&lt;0,D46&lt;0,D46&gt;C46,F46="Sai mã",F46="C"),"Thiếu/sai dữ liệu","Đủ"))</f>
        <v/>
      </c>
      <c r="I46" s="8" t="str">
        <f aca="false">IF(OR(H46&lt;&gt;"Đủ",COUNT('Nguồn tiền'!$B$4)=0),"",'Nguồn tiền'!$B$4+SUMIFS('Nguồn tiền'!$C$6:$C$25,'Nguồn tiền'!$B$6:$B$25,"&lt;="&amp;MAX(B46,'Phương án'!$B$9),'Nguồn tiền'!$D$6:$D$25,"Đủ")-'Tổng hợp'!$B$9-SUMIFS($E$6:$E$105,$B$6:$B$105,"&lt;="&amp;MAX(B46,'Phương án'!$B$9)))</f>
        <v/>
      </c>
      <c r="J46" s="4"/>
    </row>
    <row r="47" customFormat="false" ht="24" hidden="false" customHeight="true" outlineLevel="0" collapsed="false">
      <c r="A47" s="4"/>
      <c r="B47" s="3"/>
      <c r="C47" s="18"/>
      <c r="D47" s="18"/>
      <c r="E47" s="8" t="str">
        <f aca="false">IF(H47&lt;&gt;"Đủ","",C47-D47)</f>
        <v/>
      </c>
      <c r="F47" s="21" t="str">
        <f aca="false">IF(A47="","",IF(COUNTIFS('Danh mục'!$A$6:$A$65,A47)&lt;&gt;1,"Sai mã",INDEX('Danh mục'!$B$6:$B$65,MATCH(A47,'Danh mục'!$A$6:$A$65,0))))</f>
        <v/>
      </c>
      <c r="G47" s="21" t="str">
        <f aca="false">IF(OR(H47&lt;&gt;"Đủ",'Phương án'!$B$5="",'Phương án'!$B$8=""),"",IF(B47&lt;='Phương án'!$B$5,0,IF(B47&gt;'Phương án'!$B$14,99,(YEAR(B47)-YEAR('Phương án'!$B$5))*12+MONTH(B47)-MONTH('Phương án'!$B$5)+1-IF(B47&lt;EDATE('Phương án'!$B$5,(YEAR(B47)-YEAR('Phương án'!$B$5))*12+MONTH(B47)-MONTH('Phương án'!$B$5)),1,0))))</f>
        <v/>
      </c>
      <c r="H47" s="1" t="str">
        <f aca="false">IF(COUNTA(A47:D47)=0,"",IF(OR(A47="",COUNT(B47:D47)&lt;3,C47&lt;0,D47&lt;0,D47&gt;C47,F47="Sai mã",F47="C"),"Thiếu/sai dữ liệu","Đủ"))</f>
        <v/>
      </c>
      <c r="I47" s="8" t="str">
        <f aca="false">IF(OR(H47&lt;&gt;"Đủ",COUNT('Nguồn tiền'!$B$4)=0),"",'Nguồn tiền'!$B$4+SUMIFS('Nguồn tiền'!$C$6:$C$25,'Nguồn tiền'!$B$6:$B$25,"&lt;="&amp;MAX(B47,'Phương án'!$B$9),'Nguồn tiền'!$D$6:$D$25,"Đủ")-'Tổng hợp'!$B$9-SUMIFS($E$6:$E$105,$B$6:$B$105,"&lt;="&amp;MAX(B47,'Phương án'!$B$9)))</f>
        <v/>
      </c>
      <c r="J47" s="4"/>
    </row>
    <row r="48" customFormat="false" ht="24" hidden="false" customHeight="true" outlineLevel="0" collapsed="false">
      <c r="A48" s="4"/>
      <c r="B48" s="3"/>
      <c r="C48" s="18"/>
      <c r="D48" s="18"/>
      <c r="E48" s="8" t="str">
        <f aca="false">IF(H48&lt;&gt;"Đủ","",C48-D48)</f>
        <v/>
      </c>
      <c r="F48" s="21" t="str">
        <f aca="false">IF(A48="","",IF(COUNTIFS('Danh mục'!$A$6:$A$65,A48)&lt;&gt;1,"Sai mã",INDEX('Danh mục'!$B$6:$B$65,MATCH(A48,'Danh mục'!$A$6:$A$65,0))))</f>
        <v/>
      </c>
      <c r="G48" s="21" t="str">
        <f aca="false">IF(OR(H48&lt;&gt;"Đủ",'Phương án'!$B$5="",'Phương án'!$B$8=""),"",IF(B48&lt;='Phương án'!$B$5,0,IF(B48&gt;'Phương án'!$B$14,99,(YEAR(B48)-YEAR('Phương án'!$B$5))*12+MONTH(B48)-MONTH('Phương án'!$B$5)+1-IF(B48&lt;EDATE('Phương án'!$B$5,(YEAR(B48)-YEAR('Phương án'!$B$5))*12+MONTH(B48)-MONTH('Phương án'!$B$5)),1,0))))</f>
        <v/>
      </c>
      <c r="H48" s="1" t="str">
        <f aca="false">IF(COUNTA(A48:D48)=0,"",IF(OR(A48="",COUNT(B48:D48)&lt;3,C48&lt;0,D48&lt;0,D48&gt;C48,F48="Sai mã",F48="C"),"Thiếu/sai dữ liệu","Đủ"))</f>
        <v/>
      </c>
      <c r="I48" s="8" t="str">
        <f aca="false">IF(OR(H48&lt;&gt;"Đủ",COUNT('Nguồn tiền'!$B$4)=0),"",'Nguồn tiền'!$B$4+SUMIFS('Nguồn tiền'!$C$6:$C$25,'Nguồn tiền'!$B$6:$B$25,"&lt;="&amp;MAX(B48,'Phương án'!$B$9),'Nguồn tiền'!$D$6:$D$25,"Đủ")-'Tổng hợp'!$B$9-SUMIFS($E$6:$E$105,$B$6:$B$105,"&lt;="&amp;MAX(B48,'Phương án'!$B$9)))</f>
        <v/>
      </c>
      <c r="J48" s="4"/>
    </row>
    <row r="49" customFormat="false" ht="24" hidden="false" customHeight="true" outlineLevel="0" collapsed="false">
      <c r="A49" s="4"/>
      <c r="B49" s="3"/>
      <c r="C49" s="18"/>
      <c r="D49" s="18"/>
      <c r="E49" s="8" t="str">
        <f aca="false">IF(H49&lt;&gt;"Đủ","",C49-D49)</f>
        <v/>
      </c>
      <c r="F49" s="21" t="str">
        <f aca="false">IF(A49="","",IF(COUNTIFS('Danh mục'!$A$6:$A$65,A49)&lt;&gt;1,"Sai mã",INDEX('Danh mục'!$B$6:$B$65,MATCH(A49,'Danh mục'!$A$6:$A$65,0))))</f>
        <v/>
      </c>
      <c r="G49" s="21" t="str">
        <f aca="false">IF(OR(H49&lt;&gt;"Đủ",'Phương án'!$B$5="",'Phương án'!$B$8=""),"",IF(B49&lt;='Phương án'!$B$5,0,IF(B49&gt;'Phương án'!$B$14,99,(YEAR(B49)-YEAR('Phương án'!$B$5))*12+MONTH(B49)-MONTH('Phương án'!$B$5)+1-IF(B49&lt;EDATE('Phương án'!$B$5,(YEAR(B49)-YEAR('Phương án'!$B$5))*12+MONTH(B49)-MONTH('Phương án'!$B$5)),1,0))))</f>
        <v/>
      </c>
      <c r="H49" s="1" t="str">
        <f aca="false">IF(COUNTA(A49:D49)=0,"",IF(OR(A49="",COUNT(B49:D49)&lt;3,C49&lt;0,D49&lt;0,D49&gt;C49,F49="Sai mã",F49="C"),"Thiếu/sai dữ liệu","Đủ"))</f>
        <v/>
      </c>
      <c r="I49" s="8" t="str">
        <f aca="false">IF(OR(H49&lt;&gt;"Đủ",COUNT('Nguồn tiền'!$B$4)=0),"",'Nguồn tiền'!$B$4+SUMIFS('Nguồn tiền'!$C$6:$C$25,'Nguồn tiền'!$B$6:$B$25,"&lt;="&amp;MAX(B49,'Phương án'!$B$9),'Nguồn tiền'!$D$6:$D$25,"Đủ")-'Tổng hợp'!$B$9-SUMIFS($E$6:$E$105,$B$6:$B$105,"&lt;="&amp;MAX(B49,'Phương án'!$B$9)))</f>
        <v/>
      </c>
      <c r="J49" s="4"/>
    </row>
    <row r="50" customFormat="false" ht="24" hidden="false" customHeight="true" outlineLevel="0" collapsed="false">
      <c r="A50" s="4"/>
      <c r="B50" s="3"/>
      <c r="C50" s="18"/>
      <c r="D50" s="18"/>
      <c r="E50" s="8" t="str">
        <f aca="false">IF(H50&lt;&gt;"Đủ","",C50-D50)</f>
        <v/>
      </c>
      <c r="F50" s="21" t="str">
        <f aca="false">IF(A50="","",IF(COUNTIFS('Danh mục'!$A$6:$A$65,A50)&lt;&gt;1,"Sai mã",INDEX('Danh mục'!$B$6:$B$65,MATCH(A50,'Danh mục'!$A$6:$A$65,0))))</f>
        <v/>
      </c>
      <c r="G50" s="21" t="str">
        <f aca="false">IF(OR(H50&lt;&gt;"Đủ",'Phương án'!$B$5="",'Phương án'!$B$8=""),"",IF(B50&lt;='Phương án'!$B$5,0,IF(B50&gt;'Phương án'!$B$14,99,(YEAR(B50)-YEAR('Phương án'!$B$5))*12+MONTH(B50)-MONTH('Phương án'!$B$5)+1-IF(B50&lt;EDATE('Phương án'!$B$5,(YEAR(B50)-YEAR('Phương án'!$B$5))*12+MONTH(B50)-MONTH('Phương án'!$B$5)),1,0))))</f>
        <v/>
      </c>
      <c r="H50" s="1" t="str">
        <f aca="false">IF(COUNTA(A50:D50)=0,"",IF(OR(A50="",COUNT(B50:D50)&lt;3,C50&lt;0,D50&lt;0,D50&gt;C50,F50="Sai mã",F50="C"),"Thiếu/sai dữ liệu","Đủ"))</f>
        <v/>
      </c>
      <c r="I50" s="8" t="str">
        <f aca="false">IF(OR(H50&lt;&gt;"Đủ",COUNT('Nguồn tiền'!$B$4)=0),"",'Nguồn tiền'!$B$4+SUMIFS('Nguồn tiền'!$C$6:$C$25,'Nguồn tiền'!$B$6:$B$25,"&lt;="&amp;MAX(B50,'Phương án'!$B$9),'Nguồn tiền'!$D$6:$D$25,"Đủ")-'Tổng hợp'!$B$9-SUMIFS($E$6:$E$105,$B$6:$B$105,"&lt;="&amp;MAX(B50,'Phương án'!$B$9)))</f>
        <v/>
      </c>
      <c r="J50" s="4"/>
    </row>
    <row r="51" customFormat="false" ht="24" hidden="false" customHeight="true" outlineLevel="0" collapsed="false">
      <c r="A51" s="4"/>
      <c r="B51" s="3"/>
      <c r="C51" s="18"/>
      <c r="D51" s="18"/>
      <c r="E51" s="8" t="str">
        <f aca="false">IF(H51&lt;&gt;"Đủ","",C51-D51)</f>
        <v/>
      </c>
      <c r="F51" s="21" t="str">
        <f aca="false">IF(A51="","",IF(COUNTIFS('Danh mục'!$A$6:$A$65,A51)&lt;&gt;1,"Sai mã",INDEX('Danh mục'!$B$6:$B$65,MATCH(A51,'Danh mục'!$A$6:$A$65,0))))</f>
        <v/>
      </c>
      <c r="G51" s="21" t="str">
        <f aca="false">IF(OR(H51&lt;&gt;"Đủ",'Phương án'!$B$5="",'Phương án'!$B$8=""),"",IF(B51&lt;='Phương án'!$B$5,0,IF(B51&gt;'Phương án'!$B$14,99,(YEAR(B51)-YEAR('Phương án'!$B$5))*12+MONTH(B51)-MONTH('Phương án'!$B$5)+1-IF(B51&lt;EDATE('Phương án'!$B$5,(YEAR(B51)-YEAR('Phương án'!$B$5))*12+MONTH(B51)-MONTH('Phương án'!$B$5)),1,0))))</f>
        <v/>
      </c>
      <c r="H51" s="1" t="str">
        <f aca="false">IF(COUNTA(A51:D51)=0,"",IF(OR(A51="",COUNT(B51:D51)&lt;3,C51&lt;0,D51&lt;0,D51&gt;C51,F51="Sai mã",F51="C"),"Thiếu/sai dữ liệu","Đủ"))</f>
        <v/>
      </c>
      <c r="I51" s="8" t="str">
        <f aca="false">IF(OR(H51&lt;&gt;"Đủ",COUNT('Nguồn tiền'!$B$4)=0),"",'Nguồn tiền'!$B$4+SUMIFS('Nguồn tiền'!$C$6:$C$25,'Nguồn tiền'!$B$6:$B$25,"&lt;="&amp;MAX(B51,'Phương án'!$B$9),'Nguồn tiền'!$D$6:$D$25,"Đủ")-'Tổng hợp'!$B$9-SUMIFS($E$6:$E$105,$B$6:$B$105,"&lt;="&amp;MAX(B51,'Phương án'!$B$9)))</f>
        <v/>
      </c>
      <c r="J51" s="4"/>
    </row>
    <row r="52" customFormat="false" ht="24" hidden="false" customHeight="true" outlineLevel="0" collapsed="false">
      <c r="A52" s="4"/>
      <c r="B52" s="3"/>
      <c r="C52" s="18"/>
      <c r="D52" s="18"/>
      <c r="E52" s="8" t="str">
        <f aca="false">IF(H52&lt;&gt;"Đủ","",C52-D52)</f>
        <v/>
      </c>
      <c r="F52" s="21" t="str">
        <f aca="false">IF(A52="","",IF(COUNTIFS('Danh mục'!$A$6:$A$65,A52)&lt;&gt;1,"Sai mã",INDEX('Danh mục'!$B$6:$B$65,MATCH(A52,'Danh mục'!$A$6:$A$65,0))))</f>
        <v/>
      </c>
      <c r="G52" s="21" t="str">
        <f aca="false">IF(OR(H52&lt;&gt;"Đủ",'Phương án'!$B$5="",'Phương án'!$B$8=""),"",IF(B52&lt;='Phương án'!$B$5,0,IF(B52&gt;'Phương án'!$B$14,99,(YEAR(B52)-YEAR('Phương án'!$B$5))*12+MONTH(B52)-MONTH('Phương án'!$B$5)+1-IF(B52&lt;EDATE('Phương án'!$B$5,(YEAR(B52)-YEAR('Phương án'!$B$5))*12+MONTH(B52)-MONTH('Phương án'!$B$5)),1,0))))</f>
        <v/>
      </c>
      <c r="H52" s="1" t="str">
        <f aca="false">IF(COUNTA(A52:D52)=0,"",IF(OR(A52="",COUNT(B52:D52)&lt;3,C52&lt;0,D52&lt;0,D52&gt;C52,F52="Sai mã",F52="C"),"Thiếu/sai dữ liệu","Đủ"))</f>
        <v/>
      </c>
      <c r="I52" s="8" t="str">
        <f aca="false">IF(OR(H52&lt;&gt;"Đủ",COUNT('Nguồn tiền'!$B$4)=0),"",'Nguồn tiền'!$B$4+SUMIFS('Nguồn tiền'!$C$6:$C$25,'Nguồn tiền'!$B$6:$B$25,"&lt;="&amp;MAX(B52,'Phương án'!$B$9),'Nguồn tiền'!$D$6:$D$25,"Đủ")-'Tổng hợp'!$B$9-SUMIFS($E$6:$E$105,$B$6:$B$105,"&lt;="&amp;MAX(B52,'Phương án'!$B$9)))</f>
        <v/>
      </c>
      <c r="J52" s="4"/>
    </row>
    <row r="53" customFormat="false" ht="24" hidden="false" customHeight="true" outlineLevel="0" collapsed="false">
      <c r="A53" s="4"/>
      <c r="B53" s="3"/>
      <c r="C53" s="18"/>
      <c r="D53" s="18"/>
      <c r="E53" s="8" t="str">
        <f aca="false">IF(H53&lt;&gt;"Đủ","",C53-D53)</f>
        <v/>
      </c>
      <c r="F53" s="21" t="str">
        <f aca="false">IF(A53="","",IF(COUNTIFS('Danh mục'!$A$6:$A$65,A53)&lt;&gt;1,"Sai mã",INDEX('Danh mục'!$B$6:$B$65,MATCH(A53,'Danh mục'!$A$6:$A$65,0))))</f>
        <v/>
      </c>
      <c r="G53" s="21" t="str">
        <f aca="false">IF(OR(H53&lt;&gt;"Đủ",'Phương án'!$B$5="",'Phương án'!$B$8=""),"",IF(B53&lt;='Phương án'!$B$5,0,IF(B53&gt;'Phương án'!$B$14,99,(YEAR(B53)-YEAR('Phương án'!$B$5))*12+MONTH(B53)-MONTH('Phương án'!$B$5)+1-IF(B53&lt;EDATE('Phương án'!$B$5,(YEAR(B53)-YEAR('Phương án'!$B$5))*12+MONTH(B53)-MONTH('Phương án'!$B$5)),1,0))))</f>
        <v/>
      </c>
      <c r="H53" s="1" t="str">
        <f aca="false">IF(COUNTA(A53:D53)=0,"",IF(OR(A53="",COUNT(B53:D53)&lt;3,C53&lt;0,D53&lt;0,D53&gt;C53,F53="Sai mã",F53="C"),"Thiếu/sai dữ liệu","Đủ"))</f>
        <v/>
      </c>
      <c r="I53" s="8" t="str">
        <f aca="false">IF(OR(H53&lt;&gt;"Đủ",COUNT('Nguồn tiền'!$B$4)=0),"",'Nguồn tiền'!$B$4+SUMIFS('Nguồn tiền'!$C$6:$C$25,'Nguồn tiền'!$B$6:$B$25,"&lt;="&amp;MAX(B53,'Phương án'!$B$9),'Nguồn tiền'!$D$6:$D$25,"Đủ")-'Tổng hợp'!$B$9-SUMIFS($E$6:$E$105,$B$6:$B$105,"&lt;="&amp;MAX(B53,'Phương án'!$B$9)))</f>
        <v/>
      </c>
      <c r="J53" s="4"/>
    </row>
    <row r="54" customFormat="false" ht="24" hidden="false" customHeight="true" outlineLevel="0" collapsed="false">
      <c r="A54" s="4"/>
      <c r="B54" s="3"/>
      <c r="C54" s="18"/>
      <c r="D54" s="18"/>
      <c r="E54" s="8" t="str">
        <f aca="false">IF(H54&lt;&gt;"Đủ","",C54-D54)</f>
        <v/>
      </c>
      <c r="F54" s="21" t="str">
        <f aca="false">IF(A54="","",IF(COUNTIFS('Danh mục'!$A$6:$A$65,A54)&lt;&gt;1,"Sai mã",INDEX('Danh mục'!$B$6:$B$65,MATCH(A54,'Danh mục'!$A$6:$A$65,0))))</f>
        <v/>
      </c>
      <c r="G54" s="21" t="str">
        <f aca="false">IF(OR(H54&lt;&gt;"Đủ",'Phương án'!$B$5="",'Phương án'!$B$8=""),"",IF(B54&lt;='Phương án'!$B$5,0,IF(B54&gt;'Phương án'!$B$14,99,(YEAR(B54)-YEAR('Phương án'!$B$5))*12+MONTH(B54)-MONTH('Phương án'!$B$5)+1-IF(B54&lt;EDATE('Phương án'!$B$5,(YEAR(B54)-YEAR('Phương án'!$B$5))*12+MONTH(B54)-MONTH('Phương án'!$B$5)),1,0))))</f>
        <v/>
      </c>
      <c r="H54" s="1" t="str">
        <f aca="false">IF(COUNTA(A54:D54)=0,"",IF(OR(A54="",COUNT(B54:D54)&lt;3,C54&lt;0,D54&lt;0,D54&gt;C54,F54="Sai mã",F54="C"),"Thiếu/sai dữ liệu","Đủ"))</f>
        <v/>
      </c>
      <c r="I54" s="8" t="str">
        <f aca="false">IF(OR(H54&lt;&gt;"Đủ",COUNT('Nguồn tiền'!$B$4)=0),"",'Nguồn tiền'!$B$4+SUMIFS('Nguồn tiền'!$C$6:$C$25,'Nguồn tiền'!$B$6:$B$25,"&lt;="&amp;MAX(B54,'Phương án'!$B$9),'Nguồn tiền'!$D$6:$D$25,"Đủ")-'Tổng hợp'!$B$9-SUMIFS($E$6:$E$105,$B$6:$B$105,"&lt;="&amp;MAX(B54,'Phương án'!$B$9)))</f>
        <v/>
      </c>
      <c r="J54" s="4"/>
    </row>
    <row r="55" customFormat="false" ht="24" hidden="false" customHeight="true" outlineLevel="0" collapsed="false">
      <c r="A55" s="4"/>
      <c r="B55" s="3"/>
      <c r="C55" s="18"/>
      <c r="D55" s="18"/>
      <c r="E55" s="8" t="str">
        <f aca="false">IF(H55&lt;&gt;"Đủ","",C55-D55)</f>
        <v/>
      </c>
      <c r="F55" s="21" t="str">
        <f aca="false">IF(A55="","",IF(COUNTIFS('Danh mục'!$A$6:$A$65,A55)&lt;&gt;1,"Sai mã",INDEX('Danh mục'!$B$6:$B$65,MATCH(A55,'Danh mục'!$A$6:$A$65,0))))</f>
        <v/>
      </c>
      <c r="G55" s="21" t="str">
        <f aca="false">IF(OR(H55&lt;&gt;"Đủ",'Phương án'!$B$5="",'Phương án'!$B$8=""),"",IF(B55&lt;='Phương án'!$B$5,0,IF(B55&gt;'Phương án'!$B$14,99,(YEAR(B55)-YEAR('Phương án'!$B$5))*12+MONTH(B55)-MONTH('Phương án'!$B$5)+1-IF(B55&lt;EDATE('Phương án'!$B$5,(YEAR(B55)-YEAR('Phương án'!$B$5))*12+MONTH(B55)-MONTH('Phương án'!$B$5)),1,0))))</f>
        <v/>
      </c>
      <c r="H55" s="1" t="str">
        <f aca="false">IF(COUNTA(A55:D55)=0,"",IF(OR(A55="",COUNT(B55:D55)&lt;3,C55&lt;0,D55&lt;0,D55&gt;C55,F55="Sai mã",F55="C"),"Thiếu/sai dữ liệu","Đủ"))</f>
        <v/>
      </c>
      <c r="I55" s="8" t="str">
        <f aca="false">IF(OR(H55&lt;&gt;"Đủ",COUNT('Nguồn tiền'!$B$4)=0),"",'Nguồn tiền'!$B$4+SUMIFS('Nguồn tiền'!$C$6:$C$25,'Nguồn tiền'!$B$6:$B$25,"&lt;="&amp;MAX(B55,'Phương án'!$B$9),'Nguồn tiền'!$D$6:$D$25,"Đủ")-'Tổng hợp'!$B$9-SUMIFS($E$6:$E$105,$B$6:$B$105,"&lt;="&amp;MAX(B55,'Phương án'!$B$9)))</f>
        <v/>
      </c>
      <c r="J55" s="4"/>
    </row>
    <row r="56" customFormat="false" ht="24" hidden="false" customHeight="true" outlineLevel="0" collapsed="false">
      <c r="A56" s="4"/>
      <c r="B56" s="3"/>
      <c r="C56" s="18"/>
      <c r="D56" s="18"/>
      <c r="E56" s="8" t="str">
        <f aca="false">IF(H56&lt;&gt;"Đủ","",C56-D56)</f>
        <v/>
      </c>
      <c r="F56" s="21" t="str">
        <f aca="false">IF(A56="","",IF(COUNTIFS('Danh mục'!$A$6:$A$65,A56)&lt;&gt;1,"Sai mã",INDEX('Danh mục'!$B$6:$B$65,MATCH(A56,'Danh mục'!$A$6:$A$65,0))))</f>
        <v/>
      </c>
      <c r="G56" s="21" t="str">
        <f aca="false">IF(OR(H56&lt;&gt;"Đủ",'Phương án'!$B$5="",'Phương án'!$B$8=""),"",IF(B56&lt;='Phương án'!$B$5,0,IF(B56&gt;'Phương án'!$B$14,99,(YEAR(B56)-YEAR('Phương án'!$B$5))*12+MONTH(B56)-MONTH('Phương án'!$B$5)+1-IF(B56&lt;EDATE('Phương án'!$B$5,(YEAR(B56)-YEAR('Phương án'!$B$5))*12+MONTH(B56)-MONTH('Phương án'!$B$5)),1,0))))</f>
        <v/>
      </c>
      <c r="H56" s="1" t="str">
        <f aca="false">IF(COUNTA(A56:D56)=0,"",IF(OR(A56="",COUNT(B56:D56)&lt;3,C56&lt;0,D56&lt;0,D56&gt;C56,F56="Sai mã",F56="C"),"Thiếu/sai dữ liệu","Đủ"))</f>
        <v/>
      </c>
      <c r="I56" s="8" t="str">
        <f aca="false">IF(OR(H56&lt;&gt;"Đủ",COUNT('Nguồn tiền'!$B$4)=0),"",'Nguồn tiền'!$B$4+SUMIFS('Nguồn tiền'!$C$6:$C$25,'Nguồn tiền'!$B$6:$B$25,"&lt;="&amp;MAX(B56,'Phương án'!$B$9),'Nguồn tiền'!$D$6:$D$25,"Đủ")-'Tổng hợp'!$B$9-SUMIFS($E$6:$E$105,$B$6:$B$105,"&lt;="&amp;MAX(B56,'Phương án'!$B$9)))</f>
        <v/>
      </c>
      <c r="J56" s="4"/>
    </row>
    <row r="57" customFormat="false" ht="24" hidden="false" customHeight="true" outlineLevel="0" collapsed="false">
      <c r="A57" s="4"/>
      <c r="B57" s="3"/>
      <c r="C57" s="18"/>
      <c r="D57" s="18"/>
      <c r="E57" s="8" t="str">
        <f aca="false">IF(H57&lt;&gt;"Đủ","",C57-D57)</f>
        <v/>
      </c>
      <c r="F57" s="21" t="str">
        <f aca="false">IF(A57="","",IF(COUNTIFS('Danh mục'!$A$6:$A$65,A57)&lt;&gt;1,"Sai mã",INDEX('Danh mục'!$B$6:$B$65,MATCH(A57,'Danh mục'!$A$6:$A$65,0))))</f>
        <v/>
      </c>
      <c r="G57" s="21" t="str">
        <f aca="false">IF(OR(H57&lt;&gt;"Đủ",'Phương án'!$B$5="",'Phương án'!$B$8=""),"",IF(B57&lt;='Phương án'!$B$5,0,IF(B57&gt;'Phương án'!$B$14,99,(YEAR(B57)-YEAR('Phương án'!$B$5))*12+MONTH(B57)-MONTH('Phương án'!$B$5)+1-IF(B57&lt;EDATE('Phương án'!$B$5,(YEAR(B57)-YEAR('Phương án'!$B$5))*12+MONTH(B57)-MONTH('Phương án'!$B$5)),1,0))))</f>
        <v/>
      </c>
      <c r="H57" s="1" t="str">
        <f aca="false">IF(COUNTA(A57:D57)=0,"",IF(OR(A57="",COUNT(B57:D57)&lt;3,C57&lt;0,D57&lt;0,D57&gt;C57,F57="Sai mã",F57="C"),"Thiếu/sai dữ liệu","Đủ"))</f>
        <v/>
      </c>
      <c r="I57" s="8" t="str">
        <f aca="false">IF(OR(H57&lt;&gt;"Đủ",COUNT('Nguồn tiền'!$B$4)=0),"",'Nguồn tiền'!$B$4+SUMIFS('Nguồn tiền'!$C$6:$C$25,'Nguồn tiền'!$B$6:$B$25,"&lt;="&amp;MAX(B57,'Phương án'!$B$9),'Nguồn tiền'!$D$6:$D$25,"Đủ")-'Tổng hợp'!$B$9-SUMIFS($E$6:$E$105,$B$6:$B$105,"&lt;="&amp;MAX(B57,'Phương án'!$B$9)))</f>
        <v/>
      </c>
      <c r="J57" s="4"/>
    </row>
    <row r="58" customFormat="false" ht="24" hidden="false" customHeight="true" outlineLevel="0" collapsed="false">
      <c r="A58" s="4"/>
      <c r="B58" s="3"/>
      <c r="C58" s="18"/>
      <c r="D58" s="18"/>
      <c r="E58" s="8" t="str">
        <f aca="false">IF(H58&lt;&gt;"Đủ","",C58-D58)</f>
        <v/>
      </c>
      <c r="F58" s="21" t="str">
        <f aca="false">IF(A58="","",IF(COUNTIFS('Danh mục'!$A$6:$A$65,A58)&lt;&gt;1,"Sai mã",INDEX('Danh mục'!$B$6:$B$65,MATCH(A58,'Danh mục'!$A$6:$A$65,0))))</f>
        <v/>
      </c>
      <c r="G58" s="21" t="str">
        <f aca="false">IF(OR(H58&lt;&gt;"Đủ",'Phương án'!$B$5="",'Phương án'!$B$8=""),"",IF(B58&lt;='Phương án'!$B$5,0,IF(B58&gt;'Phương án'!$B$14,99,(YEAR(B58)-YEAR('Phương án'!$B$5))*12+MONTH(B58)-MONTH('Phương án'!$B$5)+1-IF(B58&lt;EDATE('Phương án'!$B$5,(YEAR(B58)-YEAR('Phương án'!$B$5))*12+MONTH(B58)-MONTH('Phương án'!$B$5)),1,0))))</f>
        <v/>
      </c>
      <c r="H58" s="1" t="str">
        <f aca="false">IF(COUNTA(A58:D58)=0,"",IF(OR(A58="",COUNT(B58:D58)&lt;3,C58&lt;0,D58&lt;0,D58&gt;C58,F58="Sai mã",F58="C"),"Thiếu/sai dữ liệu","Đủ"))</f>
        <v/>
      </c>
      <c r="I58" s="8" t="str">
        <f aca="false">IF(OR(H58&lt;&gt;"Đủ",COUNT('Nguồn tiền'!$B$4)=0),"",'Nguồn tiền'!$B$4+SUMIFS('Nguồn tiền'!$C$6:$C$25,'Nguồn tiền'!$B$6:$B$25,"&lt;="&amp;MAX(B58,'Phương án'!$B$9),'Nguồn tiền'!$D$6:$D$25,"Đủ")-'Tổng hợp'!$B$9-SUMIFS($E$6:$E$105,$B$6:$B$105,"&lt;="&amp;MAX(B58,'Phương án'!$B$9)))</f>
        <v/>
      </c>
      <c r="J58" s="4"/>
    </row>
    <row r="59" customFormat="false" ht="24" hidden="false" customHeight="true" outlineLevel="0" collapsed="false">
      <c r="A59" s="4"/>
      <c r="B59" s="3"/>
      <c r="C59" s="18"/>
      <c r="D59" s="18"/>
      <c r="E59" s="8" t="str">
        <f aca="false">IF(H59&lt;&gt;"Đủ","",C59-D59)</f>
        <v/>
      </c>
      <c r="F59" s="21" t="str">
        <f aca="false">IF(A59="","",IF(COUNTIFS('Danh mục'!$A$6:$A$65,A59)&lt;&gt;1,"Sai mã",INDEX('Danh mục'!$B$6:$B$65,MATCH(A59,'Danh mục'!$A$6:$A$65,0))))</f>
        <v/>
      </c>
      <c r="G59" s="21" t="str">
        <f aca="false">IF(OR(H59&lt;&gt;"Đủ",'Phương án'!$B$5="",'Phương án'!$B$8=""),"",IF(B59&lt;='Phương án'!$B$5,0,IF(B59&gt;'Phương án'!$B$14,99,(YEAR(B59)-YEAR('Phương án'!$B$5))*12+MONTH(B59)-MONTH('Phương án'!$B$5)+1-IF(B59&lt;EDATE('Phương án'!$B$5,(YEAR(B59)-YEAR('Phương án'!$B$5))*12+MONTH(B59)-MONTH('Phương án'!$B$5)),1,0))))</f>
        <v/>
      </c>
      <c r="H59" s="1" t="str">
        <f aca="false">IF(COUNTA(A59:D59)=0,"",IF(OR(A59="",COUNT(B59:D59)&lt;3,C59&lt;0,D59&lt;0,D59&gt;C59,F59="Sai mã",F59="C"),"Thiếu/sai dữ liệu","Đủ"))</f>
        <v/>
      </c>
      <c r="I59" s="8" t="str">
        <f aca="false">IF(OR(H59&lt;&gt;"Đủ",COUNT('Nguồn tiền'!$B$4)=0),"",'Nguồn tiền'!$B$4+SUMIFS('Nguồn tiền'!$C$6:$C$25,'Nguồn tiền'!$B$6:$B$25,"&lt;="&amp;MAX(B59,'Phương án'!$B$9),'Nguồn tiền'!$D$6:$D$25,"Đủ")-'Tổng hợp'!$B$9-SUMIFS($E$6:$E$105,$B$6:$B$105,"&lt;="&amp;MAX(B59,'Phương án'!$B$9)))</f>
        <v/>
      </c>
      <c r="J59" s="4"/>
    </row>
    <row r="60" customFormat="false" ht="24" hidden="false" customHeight="true" outlineLevel="0" collapsed="false">
      <c r="A60" s="4"/>
      <c r="B60" s="3"/>
      <c r="C60" s="18"/>
      <c r="D60" s="18"/>
      <c r="E60" s="8" t="str">
        <f aca="false">IF(H60&lt;&gt;"Đủ","",C60-D60)</f>
        <v/>
      </c>
      <c r="F60" s="21" t="str">
        <f aca="false">IF(A60="","",IF(COUNTIFS('Danh mục'!$A$6:$A$65,A60)&lt;&gt;1,"Sai mã",INDEX('Danh mục'!$B$6:$B$65,MATCH(A60,'Danh mục'!$A$6:$A$65,0))))</f>
        <v/>
      </c>
      <c r="G60" s="21" t="str">
        <f aca="false">IF(OR(H60&lt;&gt;"Đủ",'Phương án'!$B$5="",'Phương án'!$B$8=""),"",IF(B60&lt;='Phương án'!$B$5,0,IF(B60&gt;'Phương án'!$B$14,99,(YEAR(B60)-YEAR('Phương án'!$B$5))*12+MONTH(B60)-MONTH('Phương án'!$B$5)+1-IF(B60&lt;EDATE('Phương án'!$B$5,(YEAR(B60)-YEAR('Phương án'!$B$5))*12+MONTH(B60)-MONTH('Phương án'!$B$5)),1,0))))</f>
        <v/>
      </c>
      <c r="H60" s="1" t="str">
        <f aca="false">IF(COUNTA(A60:D60)=0,"",IF(OR(A60="",COUNT(B60:D60)&lt;3,C60&lt;0,D60&lt;0,D60&gt;C60,F60="Sai mã",F60="C"),"Thiếu/sai dữ liệu","Đủ"))</f>
        <v/>
      </c>
      <c r="I60" s="8" t="str">
        <f aca="false">IF(OR(H60&lt;&gt;"Đủ",COUNT('Nguồn tiền'!$B$4)=0),"",'Nguồn tiền'!$B$4+SUMIFS('Nguồn tiền'!$C$6:$C$25,'Nguồn tiền'!$B$6:$B$25,"&lt;="&amp;MAX(B60,'Phương án'!$B$9),'Nguồn tiền'!$D$6:$D$25,"Đủ")-'Tổng hợp'!$B$9-SUMIFS($E$6:$E$105,$B$6:$B$105,"&lt;="&amp;MAX(B60,'Phương án'!$B$9)))</f>
        <v/>
      </c>
      <c r="J60" s="4"/>
    </row>
    <row r="61" customFormat="false" ht="24" hidden="false" customHeight="true" outlineLevel="0" collapsed="false">
      <c r="A61" s="4"/>
      <c r="B61" s="3"/>
      <c r="C61" s="18"/>
      <c r="D61" s="18"/>
      <c r="E61" s="8" t="str">
        <f aca="false">IF(H61&lt;&gt;"Đủ","",C61-D61)</f>
        <v/>
      </c>
      <c r="F61" s="21" t="str">
        <f aca="false">IF(A61="","",IF(COUNTIFS('Danh mục'!$A$6:$A$65,A61)&lt;&gt;1,"Sai mã",INDEX('Danh mục'!$B$6:$B$65,MATCH(A61,'Danh mục'!$A$6:$A$65,0))))</f>
        <v/>
      </c>
      <c r="G61" s="21" t="str">
        <f aca="false">IF(OR(H61&lt;&gt;"Đủ",'Phương án'!$B$5="",'Phương án'!$B$8=""),"",IF(B61&lt;='Phương án'!$B$5,0,IF(B61&gt;'Phương án'!$B$14,99,(YEAR(B61)-YEAR('Phương án'!$B$5))*12+MONTH(B61)-MONTH('Phương án'!$B$5)+1-IF(B61&lt;EDATE('Phương án'!$B$5,(YEAR(B61)-YEAR('Phương án'!$B$5))*12+MONTH(B61)-MONTH('Phương án'!$B$5)),1,0))))</f>
        <v/>
      </c>
      <c r="H61" s="1" t="str">
        <f aca="false">IF(COUNTA(A61:D61)=0,"",IF(OR(A61="",COUNT(B61:D61)&lt;3,C61&lt;0,D61&lt;0,D61&gt;C61,F61="Sai mã",F61="C"),"Thiếu/sai dữ liệu","Đủ"))</f>
        <v/>
      </c>
      <c r="I61" s="8" t="str">
        <f aca="false">IF(OR(H61&lt;&gt;"Đủ",COUNT('Nguồn tiền'!$B$4)=0),"",'Nguồn tiền'!$B$4+SUMIFS('Nguồn tiền'!$C$6:$C$25,'Nguồn tiền'!$B$6:$B$25,"&lt;="&amp;MAX(B61,'Phương án'!$B$9),'Nguồn tiền'!$D$6:$D$25,"Đủ")-'Tổng hợp'!$B$9-SUMIFS($E$6:$E$105,$B$6:$B$105,"&lt;="&amp;MAX(B61,'Phương án'!$B$9)))</f>
        <v/>
      </c>
      <c r="J61" s="4"/>
    </row>
    <row r="62" customFormat="false" ht="24" hidden="false" customHeight="true" outlineLevel="0" collapsed="false">
      <c r="A62" s="4"/>
      <c r="B62" s="3"/>
      <c r="C62" s="18"/>
      <c r="D62" s="18"/>
      <c r="E62" s="8" t="str">
        <f aca="false">IF(H62&lt;&gt;"Đủ","",C62-D62)</f>
        <v/>
      </c>
      <c r="F62" s="21" t="str">
        <f aca="false">IF(A62="","",IF(COUNTIFS('Danh mục'!$A$6:$A$65,A62)&lt;&gt;1,"Sai mã",INDEX('Danh mục'!$B$6:$B$65,MATCH(A62,'Danh mục'!$A$6:$A$65,0))))</f>
        <v/>
      </c>
      <c r="G62" s="21" t="str">
        <f aca="false">IF(OR(H62&lt;&gt;"Đủ",'Phương án'!$B$5="",'Phương án'!$B$8=""),"",IF(B62&lt;='Phương án'!$B$5,0,IF(B62&gt;'Phương án'!$B$14,99,(YEAR(B62)-YEAR('Phương án'!$B$5))*12+MONTH(B62)-MONTH('Phương án'!$B$5)+1-IF(B62&lt;EDATE('Phương án'!$B$5,(YEAR(B62)-YEAR('Phương án'!$B$5))*12+MONTH(B62)-MONTH('Phương án'!$B$5)),1,0))))</f>
        <v/>
      </c>
      <c r="H62" s="1" t="str">
        <f aca="false">IF(COUNTA(A62:D62)=0,"",IF(OR(A62="",COUNT(B62:D62)&lt;3,C62&lt;0,D62&lt;0,D62&gt;C62,F62="Sai mã",F62="C"),"Thiếu/sai dữ liệu","Đủ"))</f>
        <v/>
      </c>
      <c r="I62" s="8" t="str">
        <f aca="false">IF(OR(H62&lt;&gt;"Đủ",COUNT('Nguồn tiền'!$B$4)=0),"",'Nguồn tiền'!$B$4+SUMIFS('Nguồn tiền'!$C$6:$C$25,'Nguồn tiền'!$B$6:$B$25,"&lt;="&amp;MAX(B62,'Phương án'!$B$9),'Nguồn tiền'!$D$6:$D$25,"Đủ")-'Tổng hợp'!$B$9-SUMIFS($E$6:$E$105,$B$6:$B$105,"&lt;="&amp;MAX(B62,'Phương án'!$B$9)))</f>
        <v/>
      </c>
      <c r="J62" s="4"/>
    </row>
    <row r="63" customFormat="false" ht="24" hidden="false" customHeight="true" outlineLevel="0" collapsed="false">
      <c r="A63" s="4"/>
      <c r="B63" s="3"/>
      <c r="C63" s="18"/>
      <c r="D63" s="18"/>
      <c r="E63" s="8" t="str">
        <f aca="false">IF(H63&lt;&gt;"Đủ","",C63-D63)</f>
        <v/>
      </c>
      <c r="F63" s="21" t="str">
        <f aca="false">IF(A63="","",IF(COUNTIFS('Danh mục'!$A$6:$A$65,A63)&lt;&gt;1,"Sai mã",INDEX('Danh mục'!$B$6:$B$65,MATCH(A63,'Danh mục'!$A$6:$A$65,0))))</f>
        <v/>
      </c>
      <c r="G63" s="21" t="str">
        <f aca="false">IF(OR(H63&lt;&gt;"Đủ",'Phương án'!$B$5="",'Phương án'!$B$8=""),"",IF(B63&lt;='Phương án'!$B$5,0,IF(B63&gt;'Phương án'!$B$14,99,(YEAR(B63)-YEAR('Phương án'!$B$5))*12+MONTH(B63)-MONTH('Phương án'!$B$5)+1-IF(B63&lt;EDATE('Phương án'!$B$5,(YEAR(B63)-YEAR('Phương án'!$B$5))*12+MONTH(B63)-MONTH('Phương án'!$B$5)),1,0))))</f>
        <v/>
      </c>
      <c r="H63" s="1" t="str">
        <f aca="false">IF(COUNTA(A63:D63)=0,"",IF(OR(A63="",COUNT(B63:D63)&lt;3,C63&lt;0,D63&lt;0,D63&gt;C63,F63="Sai mã",F63="C"),"Thiếu/sai dữ liệu","Đủ"))</f>
        <v/>
      </c>
      <c r="I63" s="8" t="str">
        <f aca="false">IF(OR(H63&lt;&gt;"Đủ",COUNT('Nguồn tiền'!$B$4)=0),"",'Nguồn tiền'!$B$4+SUMIFS('Nguồn tiền'!$C$6:$C$25,'Nguồn tiền'!$B$6:$B$25,"&lt;="&amp;MAX(B63,'Phương án'!$B$9),'Nguồn tiền'!$D$6:$D$25,"Đủ")-'Tổng hợp'!$B$9-SUMIFS($E$6:$E$105,$B$6:$B$105,"&lt;="&amp;MAX(B63,'Phương án'!$B$9)))</f>
        <v/>
      </c>
      <c r="J63" s="4"/>
    </row>
    <row r="64" customFormat="false" ht="24" hidden="false" customHeight="true" outlineLevel="0" collapsed="false">
      <c r="A64" s="4"/>
      <c r="B64" s="3"/>
      <c r="C64" s="18"/>
      <c r="D64" s="18"/>
      <c r="E64" s="8" t="str">
        <f aca="false">IF(H64&lt;&gt;"Đủ","",C64-D64)</f>
        <v/>
      </c>
      <c r="F64" s="21" t="str">
        <f aca="false">IF(A64="","",IF(COUNTIFS('Danh mục'!$A$6:$A$65,A64)&lt;&gt;1,"Sai mã",INDEX('Danh mục'!$B$6:$B$65,MATCH(A64,'Danh mục'!$A$6:$A$65,0))))</f>
        <v/>
      </c>
      <c r="G64" s="21" t="str">
        <f aca="false">IF(OR(H64&lt;&gt;"Đủ",'Phương án'!$B$5="",'Phương án'!$B$8=""),"",IF(B64&lt;='Phương án'!$B$5,0,IF(B64&gt;'Phương án'!$B$14,99,(YEAR(B64)-YEAR('Phương án'!$B$5))*12+MONTH(B64)-MONTH('Phương án'!$B$5)+1-IF(B64&lt;EDATE('Phương án'!$B$5,(YEAR(B64)-YEAR('Phương án'!$B$5))*12+MONTH(B64)-MONTH('Phương án'!$B$5)),1,0))))</f>
        <v/>
      </c>
      <c r="H64" s="1" t="str">
        <f aca="false">IF(COUNTA(A64:D64)=0,"",IF(OR(A64="",COUNT(B64:D64)&lt;3,C64&lt;0,D64&lt;0,D64&gt;C64,F64="Sai mã",F64="C"),"Thiếu/sai dữ liệu","Đủ"))</f>
        <v/>
      </c>
      <c r="I64" s="8" t="str">
        <f aca="false">IF(OR(H64&lt;&gt;"Đủ",COUNT('Nguồn tiền'!$B$4)=0),"",'Nguồn tiền'!$B$4+SUMIFS('Nguồn tiền'!$C$6:$C$25,'Nguồn tiền'!$B$6:$B$25,"&lt;="&amp;MAX(B64,'Phương án'!$B$9),'Nguồn tiền'!$D$6:$D$25,"Đủ")-'Tổng hợp'!$B$9-SUMIFS($E$6:$E$105,$B$6:$B$105,"&lt;="&amp;MAX(B64,'Phương án'!$B$9)))</f>
        <v/>
      </c>
      <c r="J64" s="4"/>
    </row>
    <row r="65" customFormat="false" ht="24" hidden="false" customHeight="true" outlineLevel="0" collapsed="false">
      <c r="A65" s="4"/>
      <c r="B65" s="3"/>
      <c r="C65" s="18"/>
      <c r="D65" s="18"/>
      <c r="E65" s="8" t="str">
        <f aca="false">IF(H65&lt;&gt;"Đủ","",C65-D65)</f>
        <v/>
      </c>
      <c r="F65" s="21" t="str">
        <f aca="false">IF(A65="","",IF(COUNTIFS('Danh mục'!$A$6:$A$65,A65)&lt;&gt;1,"Sai mã",INDEX('Danh mục'!$B$6:$B$65,MATCH(A65,'Danh mục'!$A$6:$A$65,0))))</f>
        <v/>
      </c>
      <c r="G65" s="21" t="str">
        <f aca="false">IF(OR(H65&lt;&gt;"Đủ",'Phương án'!$B$5="",'Phương án'!$B$8=""),"",IF(B65&lt;='Phương án'!$B$5,0,IF(B65&gt;'Phương án'!$B$14,99,(YEAR(B65)-YEAR('Phương án'!$B$5))*12+MONTH(B65)-MONTH('Phương án'!$B$5)+1-IF(B65&lt;EDATE('Phương án'!$B$5,(YEAR(B65)-YEAR('Phương án'!$B$5))*12+MONTH(B65)-MONTH('Phương án'!$B$5)),1,0))))</f>
        <v/>
      </c>
      <c r="H65" s="1" t="str">
        <f aca="false">IF(COUNTA(A65:D65)=0,"",IF(OR(A65="",COUNT(B65:D65)&lt;3,C65&lt;0,D65&lt;0,D65&gt;C65,F65="Sai mã",F65="C"),"Thiếu/sai dữ liệu","Đủ"))</f>
        <v/>
      </c>
      <c r="I65" s="8" t="str">
        <f aca="false">IF(OR(H65&lt;&gt;"Đủ",COUNT('Nguồn tiền'!$B$4)=0),"",'Nguồn tiền'!$B$4+SUMIFS('Nguồn tiền'!$C$6:$C$25,'Nguồn tiền'!$B$6:$B$25,"&lt;="&amp;MAX(B65,'Phương án'!$B$9),'Nguồn tiền'!$D$6:$D$25,"Đủ")-'Tổng hợp'!$B$9-SUMIFS($E$6:$E$105,$B$6:$B$105,"&lt;="&amp;MAX(B65,'Phương án'!$B$9)))</f>
        <v/>
      </c>
      <c r="J65" s="4"/>
    </row>
    <row r="66" customFormat="false" ht="24" hidden="false" customHeight="true" outlineLevel="0" collapsed="false">
      <c r="A66" s="4"/>
      <c r="B66" s="3"/>
      <c r="C66" s="18"/>
      <c r="D66" s="18"/>
      <c r="E66" s="8" t="str">
        <f aca="false">IF(H66&lt;&gt;"Đủ","",C66-D66)</f>
        <v/>
      </c>
      <c r="F66" s="21" t="str">
        <f aca="false">IF(A66="","",IF(COUNTIFS('Danh mục'!$A$6:$A$65,A66)&lt;&gt;1,"Sai mã",INDEX('Danh mục'!$B$6:$B$65,MATCH(A66,'Danh mục'!$A$6:$A$65,0))))</f>
        <v/>
      </c>
      <c r="G66" s="21" t="str">
        <f aca="false">IF(OR(H66&lt;&gt;"Đủ",'Phương án'!$B$5="",'Phương án'!$B$8=""),"",IF(B66&lt;='Phương án'!$B$5,0,IF(B66&gt;'Phương án'!$B$14,99,(YEAR(B66)-YEAR('Phương án'!$B$5))*12+MONTH(B66)-MONTH('Phương án'!$B$5)+1-IF(B66&lt;EDATE('Phương án'!$B$5,(YEAR(B66)-YEAR('Phương án'!$B$5))*12+MONTH(B66)-MONTH('Phương án'!$B$5)),1,0))))</f>
        <v/>
      </c>
      <c r="H66" s="1" t="str">
        <f aca="false">IF(COUNTA(A66:D66)=0,"",IF(OR(A66="",COUNT(B66:D66)&lt;3,C66&lt;0,D66&lt;0,D66&gt;C66,F66="Sai mã",F66="C"),"Thiếu/sai dữ liệu","Đủ"))</f>
        <v/>
      </c>
      <c r="I66" s="8" t="str">
        <f aca="false">IF(OR(H66&lt;&gt;"Đủ",COUNT('Nguồn tiền'!$B$4)=0),"",'Nguồn tiền'!$B$4+SUMIFS('Nguồn tiền'!$C$6:$C$25,'Nguồn tiền'!$B$6:$B$25,"&lt;="&amp;MAX(B66,'Phương án'!$B$9),'Nguồn tiền'!$D$6:$D$25,"Đủ")-'Tổng hợp'!$B$9-SUMIFS($E$6:$E$105,$B$6:$B$105,"&lt;="&amp;MAX(B66,'Phương án'!$B$9)))</f>
        <v/>
      </c>
      <c r="J66" s="4"/>
    </row>
    <row r="67" customFormat="false" ht="24" hidden="false" customHeight="true" outlineLevel="0" collapsed="false">
      <c r="A67" s="4"/>
      <c r="B67" s="3"/>
      <c r="C67" s="18"/>
      <c r="D67" s="18"/>
      <c r="E67" s="8" t="str">
        <f aca="false">IF(H67&lt;&gt;"Đủ","",C67-D67)</f>
        <v/>
      </c>
      <c r="F67" s="21" t="str">
        <f aca="false">IF(A67="","",IF(COUNTIFS('Danh mục'!$A$6:$A$65,A67)&lt;&gt;1,"Sai mã",INDEX('Danh mục'!$B$6:$B$65,MATCH(A67,'Danh mục'!$A$6:$A$65,0))))</f>
        <v/>
      </c>
      <c r="G67" s="21" t="str">
        <f aca="false">IF(OR(H67&lt;&gt;"Đủ",'Phương án'!$B$5="",'Phương án'!$B$8=""),"",IF(B67&lt;='Phương án'!$B$5,0,IF(B67&gt;'Phương án'!$B$14,99,(YEAR(B67)-YEAR('Phương án'!$B$5))*12+MONTH(B67)-MONTH('Phương án'!$B$5)+1-IF(B67&lt;EDATE('Phương án'!$B$5,(YEAR(B67)-YEAR('Phương án'!$B$5))*12+MONTH(B67)-MONTH('Phương án'!$B$5)),1,0))))</f>
        <v/>
      </c>
      <c r="H67" s="1" t="str">
        <f aca="false">IF(COUNTA(A67:D67)=0,"",IF(OR(A67="",COUNT(B67:D67)&lt;3,C67&lt;0,D67&lt;0,D67&gt;C67,F67="Sai mã",F67="C"),"Thiếu/sai dữ liệu","Đủ"))</f>
        <v/>
      </c>
      <c r="I67" s="8" t="str">
        <f aca="false">IF(OR(H67&lt;&gt;"Đủ",COUNT('Nguồn tiền'!$B$4)=0),"",'Nguồn tiền'!$B$4+SUMIFS('Nguồn tiền'!$C$6:$C$25,'Nguồn tiền'!$B$6:$B$25,"&lt;="&amp;MAX(B67,'Phương án'!$B$9),'Nguồn tiền'!$D$6:$D$25,"Đủ")-'Tổng hợp'!$B$9-SUMIFS($E$6:$E$105,$B$6:$B$105,"&lt;="&amp;MAX(B67,'Phương án'!$B$9)))</f>
        <v/>
      </c>
      <c r="J67" s="4"/>
    </row>
    <row r="68" customFormat="false" ht="24" hidden="false" customHeight="true" outlineLevel="0" collapsed="false">
      <c r="A68" s="4"/>
      <c r="B68" s="3"/>
      <c r="C68" s="18"/>
      <c r="D68" s="18"/>
      <c r="E68" s="8" t="str">
        <f aca="false">IF(H68&lt;&gt;"Đủ","",C68-D68)</f>
        <v/>
      </c>
      <c r="F68" s="21" t="str">
        <f aca="false">IF(A68="","",IF(COUNTIFS('Danh mục'!$A$6:$A$65,A68)&lt;&gt;1,"Sai mã",INDEX('Danh mục'!$B$6:$B$65,MATCH(A68,'Danh mục'!$A$6:$A$65,0))))</f>
        <v/>
      </c>
      <c r="G68" s="21" t="str">
        <f aca="false">IF(OR(H68&lt;&gt;"Đủ",'Phương án'!$B$5="",'Phương án'!$B$8=""),"",IF(B68&lt;='Phương án'!$B$5,0,IF(B68&gt;'Phương án'!$B$14,99,(YEAR(B68)-YEAR('Phương án'!$B$5))*12+MONTH(B68)-MONTH('Phương án'!$B$5)+1-IF(B68&lt;EDATE('Phương án'!$B$5,(YEAR(B68)-YEAR('Phương án'!$B$5))*12+MONTH(B68)-MONTH('Phương án'!$B$5)),1,0))))</f>
        <v/>
      </c>
      <c r="H68" s="1" t="str">
        <f aca="false">IF(COUNTA(A68:D68)=0,"",IF(OR(A68="",COUNT(B68:D68)&lt;3,C68&lt;0,D68&lt;0,D68&gt;C68,F68="Sai mã",F68="C"),"Thiếu/sai dữ liệu","Đủ"))</f>
        <v/>
      </c>
      <c r="I68" s="8" t="str">
        <f aca="false">IF(OR(H68&lt;&gt;"Đủ",COUNT('Nguồn tiền'!$B$4)=0),"",'Nguồn tiền'!$B$4+SUMIFS('Nguồn tiền'!$C$6:$C$25,'Nguồn tiền'!$B$6:$B$25,"&lt;="&amp;MAX(B68,'Phương án'!$B$9),'Nguồn tiền'!$D$6:$D$25,"Đủ")-'Tổng hợp'!$B$9-SUMIFS($E$6:$E$105,$B$6:$B$105,"&lt;="&amp;MAX(B68,'Phương án'!$B$9)))</f>
        <v/>
      </c>
      <c r="J68" s="4"/>
    </row>
    <row r="69" customFormat="false" ht="24" hidden="false" customHeight="true" outlineLevel="0" collapsed="false">
      <c r="A69" s="4"/>
      <c r="B69" s="3"/>
      <c r="C69" s="18"/>
      <c r="D69" s="18"/>
      <c r="E69" s="8" t="str">
        <f aca="false">IF(H69&lt;&gt;"Đủ","",C69-D69)</f>
        <v/>
      </c>
      <c r="F69" s="21" t="str">
        <f aca="false">IF(A69="","",IF(COUNTIFS('Danh mục'!$A$6:$A$65,A69)&lt;&gt;1,"Sai mã",INDEX('Danh mục'!$B$6:$B$65,MATCH(A69,'Danh mục'!$A$6:$A$65,0))))</f>
        <v/>
      </c>
      <c r="G69" s="21" t="str">
        <f aca="false">IF(OR(H69&lt;&gt;"Đủ",'Phương án'!$B$5="",'Phương án'!$B$8=""),"",IF(B69&lt;='Phương án'!$B$5,0,IF(B69&gt;'Phương án'!$B$14,99,(YEAR(B69)-YEAR('Phương án'!$B$5))*12+MONTH(B69)-MONTH('Phương án'!$B$5)+1-IF(B69&lt;EDATE('Phương án'!$B$5,(YEAR(B69)-YEAR('Phương án'!$B$5))*12+MONTH(B69)-MONTH('Phương án'!$B$5)),1,0))))</f>
        <v/>
      </c>
      <c r="H69" s="1" t="str">
        <f aca="false">IF(COUNTA(A69:D69)=0,"",IF(OR(A69="",COUNT(B69:D69)&lt;3,C69&lt;0,D69&lt;0,D69&gt;C69,F69="Sai mã",F69="C"),"Thiếu/sai dữ liệu","Đủ"))</f>
        <v/>
      </c>
      <c r="I69" s="8" t="str">
        <f aca="false">IF(OR(H69&lt;&gt;"Đủ",COUNT('Nguồn tiền'!$B$4)=0),"",'Nguồn tiền'!$B$4+SUMIFS('Nguồn tiền'!$C$6:$C$25,'Nguồn tiền'!$B$6:$B$25,"&lt;="&amp;MAX(B69,'Phương án'!$B$9),'Nguồn tiền'!$D$6:$D$25,"Đủ")-'Tổng hợp'!$B$9-SUMIFS($E$6:$E$105,$B$6:$B$105,"&lt;="&amp;MAX(B69,'Phương án'!$B$9)))</f>
        <v/>
      </c>
      <c r="J69" s="4"/>
    </row>
    <row r="70" customFormat="false" ht="24" hidden="false" customHeight="true" outlineLevel="0" collapsed="false">
      <c r="A70" s="4"/>
      <c r="B70" s="3"/>
      <c r="C70" s="18"/>
      <c r="D70" s="18"/>
      <c r="E70" s="8" t="str">
        <f aca="false">IF(H70&lt;&gt;"Đủ","",C70-D70)</f>
        <v/>
      </c>
      <c r="F70" s="21" t="str">
        <f aca="false">IF(A70="","",IF(COUNTIFS('Danh mục'!$A$6:$A$65,A70)&lt;&gt;1,"Sai mã",INDEX('Danh mục'!$B$6:$B$65,MATCH(A70,'Danh mục'!$A$6:$A$65,0))))</f>
        <v/>
      </c>
      <c r="G70" s="21" t="str">
        <f aca="false">IF(OR(H70&lt;&gt;"Đủ",'Phương án'!$B$5="",'Phương án'!$B$8=""),"",IF(B70&lt;='Phương án'!$B$5,0,IF(B70&gt;'Phương án'!$B$14,99,(YEAR(B70)-YEAR('Phương án'!$B$5))*12+MONTH(B70)-MONTH('Phương án'!$B$5)+1-IF(B70&lt;EDATE('Phương án'!$B$5,(YEAR(B70)-YEAR('Phương án'!$B$5))*12+MONTH(B70)-MONTH('Phương án'!$B$5)),1,0))))</f>
        <v/>
      </c>
      <c r="H70" s="1" t="str">
        <f aca="false">IF(COUNTA(A70:D70)=0,"",IF(OR(A70="",COUNT(B70:D70)&lt;3,C70&lt;0,D70&lt;0,D70&gt;C70,F70="Sai mã",F70="C"),"Thiếu/sai dữ liệu","Đủ"))</f>
        <v/>
      </c>
      <c r="I70" s="8" t="str">
        <f aca="false">IF(OR(H70&lt;&gt;"Đủ",COUNT('Nguồn tiền'!$B$4)=0),"",'Nguồn tiền'!$B$4+SUMIFS('Nguồn tiền'!$C$6:$C$25,'Nguồn tiền'!$B$6:$B$25,"&lt;="&amp;MAX(B70,'Phương án'!$B$9),'Nguồn tiền'!$D$6:$D$25,"Đủ")-'Tổng hợp'!$B$9-SUMIFS($E$6:$E$105,$B$6:$B$105,"&lt;="&amp;MAX(B70,'Phương án'!$B$9)))</f>
        <v/>
      </c>
      <c r="J70" s="4"/>
    </row>
    <row r="71" customFormat="false" ht="24" hidden="false" customHeight="true" outlineLevel="0" collapsed="false">
      <c r="A71" s="4"/>
      <c r="B71" s="3"/>
      <c r="C71" s="18"/>
      <c r="D71" s="18"/>
      <c r="E71" s="8" t="str">
        <f aca="false">IF(H71&lt;&gt;"Đủ","",C71-D71)</f>
        <v/>
      </c>
      <c r="F71" s="21" t="str">
        <f aca="false">IF(A71="","",IF(COUNTIFS('Danh mục'!$A$6:$A$65,A71)&lt;&gt;1,"Sai mã",INDEX('Danh mục'!$B$6:$B$65,MATCH(A71,'Danh mục'!$A$6:$A$65,0))))</f>
        <v/>
      </c>
      <c r="G71" s="21" t="str">
        <f aca="false">IF(OR(H71&lt;&gt;"Đủ",'Phương án'!$B$5="",'Phương án'!$B$8=""),"",IF(B71&lt;='Phương án'!$B$5,0,IF(B71&gt;'Phương án'!$B$14,99,(YEAR(B71)-YEAR('Phương án'!$B$5))*12+MONTH(B71)-MONTH('Phương án'!$B$5)+1-IF(B71&lt;EDATE('Phương án'!$B$5,(YEAR(B71)-YEAR('Phương án'!$B$5))*12+MONTH(B71)-MONTH('Phương án'!$B$5)),1,0))))</f>
        <v/>
      </c>
      <c r="H71" s="1" t="str">
        <f aca="false">IF(COUNTA(A71:D71)=0,"",IF(OR(A71="",COUNT(B71:D71)&lt;3,C71&lt;0,D71&lt;0,D71&gt;C71,F71="Sai mã",F71="C"),"Thiếu/sai dữ liệu","Đủ"))</f>
        <v/>
      </c>
      <c r="I71" s="8" t="str">
        <f aca="false">IF(OR(H71&lt;&gt;"Đủ",COUNT('Nguồn tiền'!$B$4)=0),"",'Nguồn tiền'!$B$4+SUMIFS('Nguồn tiền'!$C$6:$C$25,'Nguồn tiền'!$B$6:$B$25,"&lt;="&amp;MAX(B71,'Phương án'!$B$9),'Nguồn tiền'!$D$6:$D$25,"Đủ")-'Tổng hợp'!$B$9-SUMIFS($E$6:$E$105,$B$6:$B$105,"&lt;="&amp;MAX(B71,'Phương án'!$B$9)))</f>
        <v/>
      </c>
      <c r="J71" s="4"/>
    </row>
    <row r="72" customFormat="false" ht="24" hidden="false" customHeight="true" outlineLevel="0" collapsed="false">
      <c r="A72" s="4"/>
      <c r="B72" s="3"/>
      <c r="C72" s="18"/>
      <c r="D72" s="18"/>
      <c r="E72" s="8" t="str">
        <f aca="false">IF(H72&lt;&gt;"Đủ","",C72-D72)</f>
        <v/>
      </c>
      <c r="F72" s="21" t="str">
        <f aca="false">IF(A72="","",IF(COUNTIFS('Danh mục'!$A$6:$A$65,A72)&lt;&gt;1,"Sai mã",INDEX('Danh mục'!$B$6:$B$65,MATCH(A72,'Danh mục'!$A$6:$A$65,0))))</f>
        <v/>
      </c>
      <c r="G72" s="21" t="str">
        <f aca="false">IF(OR(H72&lt;&gt;"Đủ",'Phương án'!$B$5="",'Phương án'!$B$8=""),"",IF(B72&lt;='Phương án'!$B$5,0,IF(B72&gt;'Phương án'!$B$14,99,(YEAR(B72)-YEAR('Phương án'!$B$5))*12+MONTH(B72)-MONTH('Phương án'!$B$5)+1-IF(B72&lt;EDATE('Phương án'!$B$5,(YEAR(B72)-YEAR('Phương án'!$B$5))*12+MONTH(B72)-MONTH('Phương án'!$B$5)),1,0))))</f>
        <v/>
      </c>
      <c r="H72" s="1" t="str">
        <f aca="false">IF(COUNTA(A72:D72)=0,"",IF(OR(A72="",COUNT(B72:D72)&lt;3,C72&lt;0,D72&lt;0,D72&gt;C72,F72="Sai mã",F72="C"),"Thiếu/sai dữ liệu","Đủ"))</f>
        <v/>
      </c>
      <c r="I72" s="8" t="str">
        <f aca="false">IF(OR(H72&lt;&gt;"Đủ",COUNT('Nguồn tiền'!$B$4)=0),"",'Nguồn tiền'!$B$4+SUMIFS('Nguồn tiền'!$C$6:$C$25,'Nguồn tiền'!$B$6:$B$25,"&lt;="&amp;MAX(B72,'Phương án'!$B$9),'Nguồn tiền'!$D$6:$D$25,"Đủ")-'Tổng hợp'!$B$9-SUMIFS($E$6:$E$105,$B$6:$B$105,"&lt;="&amp;MAX(B72,'Phương án'!$B$9)))</f>
        <v/>
      </c>
      <c r="J72" s="4"/>
    </row>
    <row r="73" customFormat="false" ht="24" hidden="false" customHeight="true" outlineLevel="0" collapsed="false">
      <c r="A73" s="4"/>
      <c r="B73" s="3"/>
      <c r="C73" s="18"/>
      <c r="D73" s="18"/>
      <c r="E73" s="8" t="str">
        <f aca="false">IF(H73&lt;&gt;"Đủ","",C73-D73)</f>
        <v/>
      </c>
      <c r="F73" s="21" t="str">
        <f aca="false">IF(A73="","",IF(COUNTIFS('Danh mục'!$A$6:$A$65,A73)&lt;&gt;1,"Sai mã",INDEX('Danh mục'!$B$6:$B$65,MATCH(A73,'Danh mục'!$A$6:$A$65,0))))</f>
        <v/>
      </c>
      <c r="G73" s="21" t="str">
        <f aca="false">IF(OR(H73&lt;&gt;"Đủ",'Phương án'!$B$5="",'Phương án'!$B$8=""),"",IF(B73&lt;='Phương án'!$B$5,0,IF(B73&gt;'Phương án'!$B$14,99,(YEAR(B73)-YEAR('Phương án'!$B$5))*12+MONTH(B73)-MONTH('Phương án'!$B$5)+1-IF(B73&lt;EDATE('Phương án'!$B$5,(YEAR(B73)-YEAR('Phương án'!$B$5))*12+MONTH(B73)-MONTH('Phương án'!$B$5)),1,0))))</f>
        <v/>
      </c>
      <c r="H73" s="1" t="str">
        <f aca="false">IF(COUNTA(A73:D73)=0,"",IF(OR(A73="",COUNT(B73:D73)&lt;3,C73&lt;0,D73&lt;0,D73&gt;C73,F73="Sai mã",F73="C"),"Thiếu/sai dữ liệu","Đủ"))</f>
        <v/>
      </c>
      <c r="I73" s="8" t="str">
        <f aca="false">IF(OR(H73&lt;&gt;"Đủ",COUNT('Nguồn tiền'!$B$4)=0),"",'Nguồn tiền'!$B$4+SUMIFS('Nguồn tiền'!$C$6:$C$25,'Nguồn tiền'!$B$6:$B$25,"&lt;="&amp;MAX(B73,'Phương án'!$B$9),'Nguồn tiền'!$D$6:$D$25,"Đủ")-'Tổng hợp'!$B$9-SUMIFS($E$6:$E$105,$B$6:$B$105,"&lt;="&amp;MAX(B73,'Phương án'!$B$9)))</f>
        <v/>
      </c>
      <c r="J73" s="4"/>
    </row>
    <row r="74" customFormat="false" ht="24" hidden="false" customHeight="true" outlineLevel="0" collapsed="false">
      <c r="A74" s="4"/>
      <c r="B74" s="3"/>
      <c r="C74" s="18"/>
      <c r="D74" s="18"/>
      <c r="E74" s="8" t="str">
        <f aca="false">IF(H74&lt;&gt;"Đủ","",C74-D74)</f>
        <v/>
      </c>
      <c r="F74" s="21" t="str">
        <f aca="false">IF(A74="","",IF(COUNTIFS('Danh mục'!$A$6:$A$65,A74)&lt;&gt;1,"Sai mã",INDEX('Danh mục'!$B$6:$B$65,MATCH(A74,'Danh mục'!$A$6:$A$65,0))))</f>
        <v/>
      </c>
      <c r="G74" s="21" t="str">
        <f aca="false">IF(OR(H74&lt;&gt;"Đủ",'Phương án'!$B$5="",'Phương án'!$B$8=""),"",IF(B74&lt;='Phương án'!$B$5,0,IF(B74&gt;'Phương án'!$B$14,99,(YEAR(B74)-YEAR('Phương án'!$B$5))*12+MONTH(B74)-MONTH('Phương án'!$B$5)+1-IF(B74&lt;EDATE('Phương án'!$B$5,(YEAR(B74)-YEAR('Phương án'!$B$5))*12+MONTH(B74)-MONTH('Phương án'!$B$5)),1,0))))</f>
        <v/>
      </c>
      <c r="H74" s="1" t="str">
        <f aca="false">IF(COUNTA(A74:D74)=0,"",IF(OR(A74="",COUNT(B74:D74)&lt;3,C74&lt;0,D74&lt;0,D74&gt;C74,F74="Sai mã",F74="C"),"Thiếu/sai dữ liệu","Đủ"))</f>
        <v/>
      </c>
      <c r="I74" s="8" t="str">
        <f aca="false">IF(OR(H74&lt;&gt;"Đủ",COUNT('Nguồn tiền'!$B$4)=0),"",'Nguồn tiền'!$B$4+SUMIFS('Nguồn tiền'!$C$6:$C$25,'Nguồn tiền'!$B$6:$B$25,"&lt;="&amp;MAX(B74,'Phương án'!$B$9),'Nguồn tiền'!$D$6:$D$25,"Đủ")-'Tổng hợp'!$B$9-SUMIFS($E$6:$E$105,$B$6:$B$105,"&lt;="&amp;MAX(B74,'Phương án'!$B$9)))</f>
        <v/>
      </c>
      <c r="J74" s="4"/>
    </row>
    <row r="75" customFormat="false" ht="24" hidden="false" customHeight="true" outlineLevel="0" collapsed="false">
      <c r="A75" s="4"/>
      <c r="B75" s="3"/>
      <c r="C75" s="18"/>
      <c r="D75" s="18"/>
      <c r="E75" s="8" t="str">
        <f aca="false">IF(H75&lt;&gt;"Đủ","",C75-D75)</f>
        <v/>
      </c>
      <c r="F75" s="21" t="str">
        <f aca="false">IF(A75="","",IF(COUNTIFS('Danh mục'!$A$6:$A$65,A75)&lt;&gt;1,"Sai mã",INDEX('Danh mục'!$B$6:$B$65,MATCH(A75,'Danh mục'!$A$6:$A$65,0))))</f>
        <v/>
      </c>
      <c r="G75" s="21" t="str">
        <f aca="false">IF(OR(H75&lt;&gt;"Đủ",'Phương án'!$B$5="",'Phương án'!$B$8=""),"",IF(B75&lt;='Phương án'!$B$5,0,IF(B75&gt;'Phương án'!$B$14,99,(YEAR(B75)-YEAR('Phương án'!$B$5))*12+MONTH(B75)-MONTH('Phương án'!$B$5)+1-IF(B75&lt;EDATE('Phương án'!$B$5,(YEAR(B75)-YEAR('Phương án'!$B$5))*12+MONTH(B75)-MONTH('Phương án'!$B$5)),1,0))))</f>
        <v/>
      </c>
      <c r="H75" s="1" t="str">
        <f aca="false">IF(COUNTA(A75:D75)=0,"",IF(OR(A75="",COUNT(B75:D75)&lt;3,C75&lt;0,D75&lt;0,D75&gt;C75,F75="Sai mã",F75="C"),"Thiếu/sai dữ liệu","Đủ"))</f>
        <v/>
      </c>
      <c r="I75" s="8" t="str">
        <f aca="false">IF(OR(H75&lt;&gt;"Đủ",COUNT('Nguồn tiền'!$B$4)=0),"",'Nguồn tiền'!$B$4+SUMIFS('Nguồn tiền'!$C$6:$C$25,'Nguồn tiền'!$B$6:$B$25,"&lt;="&amp;MAX(B75,'Phương án'!$B$9),'Nguồn tiền'!$D$6:$D$25,"Đủ")-'Tổng hợp'!$B$9-SUMIFS($E$6:$E$105,$B$6:$B$105,"&lt;="&amp;MAX(B75,'Phương án'!$B$9)))</f>
        <v/>
      </c>
      <c r="J75" s="4"/>
    </row>
    <row r="76" customFormat="false" ht="24" hidden="false" customHeight="true" outlineLevel="0" collapsed="false">
      <c r="A76" s="4"/>
      <c r="B76" s="3"/>
      <c r="C76" s="18"/>
      <c r="D76" s="18"/>
      <c r="E76" s="8" t="str">
        <f aca="false">IF(H76&lt;&gt;"Đủ","",C76-D76)</f>
        <v/>
      </c>
      <c r="F76" s="21" t="str">
        <f aca="false">IF(A76="","",IF(COUNTIFS('Danh mục'!$A$6:$A$65,A76)&lt;&gt;1,"Sai mã",INDEX('Danh mục'!$B$6:$B$65,MATCH(A76,'Danh mục'!$A$6:$A$65,0))))</f>
        <v/>
      </c>
      <c r="G76" s="21" t="str">
        <f aca="false">IF(OR(H76&lt;&gt;"Đủ",'Phương án'!$B$5="",'Phương án'!$B$8=""),"",IF(B76&lt;='Phương án'!$B$5,0,IF(B76&gt;'Phương án'!$B$14,99,(YEAR(B76)-YEAR('Phương án'!$B$5))*12+MONTH(B76)-MONTH('Phương án'!$B$5)+1-IF(B76&lt;EDATE('Phương án'!$B$5,(YEAR(B76)-YEAR('Phương án'!$B$5))*12+MONTH(B76)-MONTH('Phương án'!$B$5)),1,0))))</f>
        <v/>
      </c>
      <c r="H76" s="1" t="str">
        <f aca="false">IF(COUNTA(A76:D76)=0,"",IF(OR(A76="",COUNT(B76:D76)&lt;3,C76&lt;0,D76&lt;0,D76&gt;C76,F76="Sai mã",F76="C"),"Thiếu/sai dữ liệu","Đủ"))</f>
        <v/>
      </c>
      <c r="I76" s="8" t="str">
        <f aca="false">IF(OR(H76&lt;&gt;"Đủ",COUNT('Nguồn tiền'!$B$4)=0),"",'Nguồn tiền'!$B$4+SUMIFS('Nguồn tiền'!$C$6:$C$25,'Nguồn tiền'!$B$6:$B$25,"&lt;="&amp;MAX(B76,'Phương án'!$B$9),'Nguồn tiền'!$D$6:$D$25,"Đủ")-'Tổng hợp'!$B$9-SUMIFS($E$6:$E$105,$B$6:$B$105,"&lt;="&amp;MAX(B76,'Phương án'!$B$9)))</f>
        <v/>
      </c>
      <c r="J76" s="4"/>
    </row>
    <row r="77" customFormat="false" ht="24" hidden="false" customHeight="true" outlineLevel="0" collapsed="false">
      <c r="A77" s="4"/>
      <c r="B77" s="3"/>
      <c r="C77" s="18"/>
      <c r="D77" s="18"/>
      <c r="E77" s="8" t="str">
        <f aca="false">IF(H77&lt;&gt;"Đủ","",C77-D77)</f>
        <v/>
      </c>
      <c r="F77" s="21" t="str">
        <f aca="false">IF(A77="","",IF(COUNTIFS('Danh mục'!$A$6:$A$65,A77)&lt;&gt;1,"Sai mã",INDEX('Danh mục'!$B$6:$B$65,MATCH(A77,'Danh mục'!$A$6:$A$65,0))))</f>
        <v/>
      </c>
      <c r="G77" s="21" t="str">
        <f aca="false">IF(OR(H77&lt;&gt;"Đủ",'Phương án'!$B$5="",'Phương án'!$B$8=""),"",IF(B77&lt;='Phương án'!$B$5,0,IF(B77&gt;'Phương án'!$B$14,99,(YEAR(B77)-YEAR('Phương án'!$B$5))*12+MONTH(B77)-MONTH('Phương án'!$B$5)+1-IF(B77&lt;EDATE('Phương án'!$B$5,(YEAR(B77)-YEAR('Phương án'!$B$5))*12+MONTH(B77)-MONTH('Phương án'!$B$5)),1,0))))</f>
        <v/>
      </c>
      <c r="H77" s="1" t="str">
        <f aca="false">IF(COUNTA(A77:D77)=0,"",IF(OR(A77="",COUNT(B77:D77)&lt;3,C77&lt;0,D77&lt;0,D77&gt;C77,F77="Sai mã",F77="C"),"Thiếu/sai dữ liệu","Đủ"))</f>
        <v/>
      </c>
      <c r="I77" s="8" t="str">
        <f aca="false">IF(OR(H77&lt;&gt;"Đủ",COUNT('Nguồn tiền'!$B$4)=0),"",'Nguồn tiền'!$B$4+SUMIFS('Nguồn tiền'!$C$6:$C$25,'Nguồn tiền'!$B$6:$B$25,"&lt;="&amp;MAX(B77,'Phương án'!$B$9),'Nguồn tiền'!$D$6:$D$25,"Đủ")-'Tổng hợp'!$B$9-SUMIFS($E$6:$E$105,$B$6:$B$105,"&lt;="&amp;MAX(B77,'Phương án'!$B$9)))</f>
        <v/>
      </c>
      <c r="J77" s="4"/>
    </row>
    <row r="78" customFormat="false" ht="24" hidden="false" customHeight="true" outlineLevel="0" collapsed="false">
      <c r="A78" s="4"/>
      <c r="B78" s="3"/>
      <c r="C78" s="18"/>
      <c r="D78" s="18"/>
      <c r="E78" s="8" t="str">
        <f aca="false">IF(H78&lt;&gt;"Đủ","",C78-D78)</f>
        <v/>
      </c>
      <c r="F78" s="21" t="str">
        <f aca="false">IF(A78="","",IF(COUNTIFS('Danh mục'!$A$6:$A$65,A78)&lt;&gt;1,"Sai mã",INDEX('Danh mục'!$B$6:$B$65,MATCH(A78,'Danh mục'!$A$6:$A$65,0))))</f>
        <v/>
      </c>
      <c r="G78" s="21" t="str">
        <f aca="false">IF(OR(H78&lt;&gt;"Đủ",'Phương án'!$B$5="",'Phương án'!$B$8=""),"",IF(B78&lt;='Phương án'!$B$5,0,IF(B78&gt;'Phương án'!$B$14,99,(YEAR(B78)-YEAR('Phương án'!$B$5))*12+MONTH(B78)-MONTH('Phương án'!$B$5)+1-IF(B78&lt;EDATE('Phương án'!$B$5,(YEAR(B78)-YEAR('Phương án'!$B$5))*12+MONTH(B78)-MONTH('Phương án'!$B$5)),1,0))))</f>
        <v/>
      </c>
      <c r="H78" s="1" t="str">
        <f aca="false">IF(COUNTA(A78:D78)=0,"",IF(OR(A78="",COUNT(B78:D78)&lt;3,C78&lt;0,D78&lt;0,D78&gt;C78,F78="Sai mã",F78="C"),"Thiếu/sai dữ liệu","Đủ"))</f>
        <v/>
      </c>
      <c r="I78" s="8" t="str">
        <f aca="false">IF(OR(H78&lt;&gt;"Đủ",COUNT('Nguồn tiền'!$B$4)=0),"",'Nguồn tiền'!$B$4+SUMIFS('Nguồn tiền'!$C$6:$C$25,'Nguồn tiền'!$B$6:$B$25,"&lt;="&amp;MAX(B78,'Phương án'!$B$9),'Nguồn tiền'!$D$6:$D$25,"Đủ")-'Tổng hợp'!$B$9-SUMIFS($E$6:$E$105,$B$6:$B$105,"&lt;="&amp;MAX(B78,'Phương án'!$B$9)))</f>
        <v/>
      </c>
      <c r="J78" s="4"/>
    </row>
    <row r="79" customFormat="false" ht="24" hidden="false" customHeight="true" outlineLevel="0" collapsed="false">
      <c r="A79" s="4"/>
      <c r="B79" s="3"/>
      <c r="C79" s="18"/>
      <c r="D79" s="18"/>
      <c r="E79" s="8" t="str">
        <f aca="false">IF(H79&lt;&gt;"Đủ","",C79-D79)</f>
        <v/>
      </c>
      <c r="F79" s="21" t="str">
        <f aca="false">IF(A79="","",IF(COUNTIFS('Danh mục'!$A$6:$A$65,A79)&lt;&gt;1,"Sai mã",INDEX('Danh mục'!$B$6:$B$65,MATCH(A79,'Danh mục'!$A$6:$A$65,0))))</f>
        <v/>
      </c>
      <c r="G79" s="21" t="str">
        <f aca="false">IF(OR(H79&lt;&gt;"Đủ",'Phương án'!$B$5="",'Phương án'!$B$8=""),"",IF(B79&lt;='Phương án'!$B$5,0,IF(B79&gt;'Phương án'!$B$14,99,(YEAR(B79)-YEAR('Phương án'!$B$5))*12+MONTH(B79)-MONTH('Phương án'!$B$5)+1-IF(B79&lt;EDATE('Phương án'!$B$5,(YEAR(B79)-YEAR('Phương án'!$B$5))*12+MONTH(B79)-MONTH('Phương án'!$B$5)),1,0))))</f>
        <v/>
      </c>
      <c r="H79" s="1" t="str">
        <f aca="false">IF(COUNTA(A79:D79)=0,"",IF(OR(A79="",COUNT(B79:D79)&lt;3,C79&lt;0,D79&lt;0,D79&gt;C79,F79="Sai mã",F79="C"),"Thiếu/sai dữ liệu","Đủ"))</f>
        <v/>
      </c>
      <c r="I79" s="8" t="str">
        <f aca="false">IF(OR(H79&lt;&gt;"Đủ",COUNT('Nguồn tiền'!$B$4)=0),"",'Nguồn tiền'!$B$4+SUMIFS('Nguồn tiền'!$C$6:$C$25,'Nguồn tiền'!$B$6:$B$25,"&lt;="&amp;MAX(B79,'Phương án'!$B$9),'Nguồn tiền'!$D$6:$D$25,"Đủ")-'Tổng hợp'!$B$9-SUMIFS($E$6:$E$105,$B$6:$B$105,"&lt;="&amp;MAX(B79,'Phương án'!$B$9)))</f>
        <v/>
      </c>
      <c r="J79" s="4"/>
    </row>
    <row r="80" customFormat="false" ht="24" hidden="false" customHeight="true" outlineLevel="0" collapsed="false">
      <c r="A80" s="4"/>
      <c r="B80" s="3"/>
      <c r="C80" s="18"/>
      <c r="D80" s="18"/>
      <c r="E80" s="8" t="str">
        <f aca="false">IF(H80&lt;&gt;"Đủ","",C80-D80)</f>
        <v/>
      </c>
      <c r="F80" s="21" t="str">
        <f aca="false">IF(A80="","",IF(COUNTIFS('Danh mục'!$A$6:$A$65,A80)&lt;&gt;1,"Sai mã",INDEX('Danh mục'!$B$6:$B$65,MATCH(A80,'Danh mục'!$A$6:$A$65,0))))</f>
        <v/>
      </c>
      <c r="G80" s="21" t="str">
        <f aca="false">IF(OR(H80&lt;&gt;"Đủ",'Phương án'!$B$5="",'Phương án'!$B$8=""),"",IF(B80&lt;='Phương án'!$B$5,0,IF(B80&gt;'Phương án'!$B$14,99,(YEAR(B80)-YEAR('Phương án'!$B$5))*12+MONTH(B80)-MONTH('Phương án'!$B$5)+1-IF(B80&lt;EDATE('Phương án'!$B$5,(YEAR(B80)-YEAR('Phương án'!$B$5))*12+MONTH(B80)-MONTH('Phương án'!$B$5)),1,0))))</f>
        <v/>
      </c>
      <c r="H80" s="1" t="str">
        <f aca="false">IF(COUNTA(A80:D80)=0,"",IF(OR(A80="",COUNT(B80:D80)&lt;3,C80&lt;0,D80&lt;0,D80&gt;C80,F80="Sai mã",F80="C"),"Thiếu/sai dữ liệu","Đủ"))</f>
        <v/>
      </c>
      <c r="I80" s="8" t="str">
        <f aca="false">IF(OR(H80&lt;&gt;"Đủ",COUNT('Nguồn tiền'!$B$4)=0),"",'Nguồn tiền'!$B$4+SUMIFS('Nguồn tiền'!$C$6:$C$25,'Nguồn tiền'!$B$6:$B$25,"&lt;="&amp;MAX(B80,'Phương án'!$B$9),'Nguồn tiền'!$D$6:$D$25,"Đủ")-'Tổng hợp'!$B$9-SUMIFS($E$6:$E$105,$B$6:$B$105,"&lt;="&amp;MAX(B80,'Phương án'!$B$9)))</f>
        <v/>
      </c>
      <c r="J80" s="4"/>
    </row>
    <row r="81" customFormat="false" ht="24" hidden="false" customHeight="true" outlineLevel="0" collapsed="false">
      <c r="A81" s="4"/>
      <c r="B81" s="3"/>
      <c r="C81" s="18"/>
      <c r="D81" s="18"/>
      <c r="E81" s="8" t="str">
        <f aca="false">IF(H81&lt;&gt;"Đủ","",C81-D81)</f>
        <v/>
      </c>
      <c r="F81" s="21" t="str">
        <f aca="false">IF(A81="","",IF(COUNTIFS('Danh mục'!$A$6:$A$65,A81)&lt;&gt;1,"Sai mã",INDEX('Danh mục'!$B$6:$B$65,MATCH(A81,'Danh mục'!$A$6:$A$65,0))))</f>
        <v/>
      </c>
      <c r="G81" s="21" t="str">
        <f aca="false">IF(OR(H81&lt;&gt;"Đủ",'Phương án'!$B$5="",'Phương án'!$B$8=""),"",IF(B81&lt;='Phương án'!$B$5,0,IF(B81&gt;'Phương án'!$B$14,99,(YEAR(B81)-YEAR('Phương án'!$B$5))*12+MONTH(B81)-MONTH('Phương án'!$B$5)+1-IF(B81&lt;EDATE('Phương án'!$B$5,(YEAR(B81)-YEAR('Phương án'!$B$5))*12+MONTH(B81)-MONTH('Phương án'!$B$5)),1,0))))</f>
        <v/>
      </c>
      <c r="H81" s="1" t="str">
        <f aca="false">IF(COUNTA(A81:D81)=0,"",IF(OR(A81="",COUNT(B81:D81)&lt;3,C81&lt;0,D81&lt;0,D81&gt;C81,F81="Sai mã",F81="C"),"Thiếu/sai dữ liệu","Đủ"))</f>
        <v/>
      </c>
      <c r="I81" s="8" t="str">
        <f aca="false">IF(OR(H81&lt;&gt;"Đủ",COUNT('Nguồn tiền'!$B$4)=0),"",'Nguồn tiền'!$B$4+SUMIFS('Nguồn tiền'!$C$6:$C$25,'Nguồn tiền'!$B$6:$B$25,"&lt;="&amp;MAX(B81,'Phương án'!$B$9),'Nguồn tiền'!$D$6:$D$25,"Đủ")-'Tổng hợp'!$B$9-SUMIFS($E$6:$E$105,$B$6:$B$105,"&lt;="&amp;MAX(B81,'Phương án'!$B$9)))</f>
        <v/>
      </c>
      <c r="J81" s="4"/>
    </row>
    <row r="82" customFormat="false" ht="24" hidden="false" customHeight="true" outlineLevel="0" collapsed="false">
      <c r="A82" s="4"/>
      <c r="B82" s="3"/>
      <c r="C82" s="18"/>
      <c r="D82" s="18"/>
      <c r="E82" s="8" t="str">
        <f aca="false">IF(H82&lt;&gt;"Đủ","",C82-D82)</f>
        <v/>
      </c>
      <c r="F82" s="21" t="str">
        <f aca="false">IF(A82="","",IF(COUNTIFS('Danh mục'!$A$6:$A$65,A82)&lt;&gt;1,"Sai mã",INDEX('Danh mục'!$B$6:$B$65,MATCH(A82,'Danh mục'!$A$6:$A$65,0))))</f>
        <v/>
      </c>
      <c r="G82" s="21" t="str">
        <f aca="false">IF(OR(H82&lt;&gt;"Đủ",'Phương án'!$B$5="",'Phương án'!$B$8=""),"",IF(B82&lt;='Phương án'!$B$5,0,IF(B82&gt;'Phương án'!$B$14,99,(YEAR(B82)-YEAR('Phương án'!$B$5))*12+MONTH(B82)-MONTH('Phương án'!$B$5)+1-IF(B82&lt;EDATE('Phương án'!$B$5,(YEAR(B82)-YEAR('Phương án'!$B$5))*12+MONTH(B82)-MONTH('Phương án'!$B$5)),1,0))))</f>
        <v/>
      </c>
      <c r="H82" s="1" t="str">
        <f aca="false">IF(COUNTA(A82:D82)=0,"",IF(OR(A82="",COUNT(B82:D82)&lt;3,C82&lt;0,D82&lt;0,D82&gt;C82,F82="Sai mã",F82="C"),"Thiếu/sai dữ liệu","Đủ"))</f>
        <v/>
      </c>
      <c r="I82" s="8" t="str">
        <f aca="false">IF(OR(H82&lt;&gt;"Đủ",COUNT('Nguồn tiền'!$B$4)=0),"",'Nguồn tiền'!$B$4+SUMIFS('Nguồn tiền'!$C$6:$C$25,'Nguồn tiền'!$B$6:$B$25,"&lt;="&amp;MAX(B82,'Phương án'!$B$9),'Nguồn tiền'!$D$6:$D$25,"Đủ")-'Tổng hợp'!$B$9-SUMIFS($E$6:$E$105,$B$6:$B$105,"&lt;="&amp;MAX(B82,'Phương án'!$B$9)))</f>
        <v/>
      </c>
      <c r="J82" s="4"/>
    </row>
    <row r="83" customFormat="false" ht="24" hidden="false" customHeight="true" outlineLevel="0" collapsed="false">
      <c r="A83" s="4"/>
      <c r="B83" s="3"/>
      <c r="C83" s="18"/>
      <c r="D83" s="18"/>
      <c r="E83" s="8" t="str">
        <f aca="false">IF(H83&lt;&gt;"Đủ","",C83-D83)</f>
        <v/>
      </c>
      <c r="F83" s="21" t="str">
        <f aca="false">IF(A83="","",IF(COUNTIFS('Danh mục'!$A$6:$A$65,A83)&lt;&gt;1,"Sai mã",INDEX('Danh mục'!$B$6:$B$65,MATCH(A83,'Danh mục'!$A$6:$A$65,0))))</f>
        <v/>
      </c>
      <c r="G83" s="21" t="str">
        <f aca="false">IF(OR(H83&lt;&gt;"Đủ",'Phương án'!$B$5="",'Phương án'!$B$8=""),"",IF(B83&lt;='Phương án'!$B$5,0,IF(B83&gt;'Phương án'!$B$14,99,(YEAR(B83)-YEAR('Phương án'!$B$5))*12+MONTH(B83)-MONTH('Phương án'!$B$5)+1-IF(B83&lt;EDATE('Phương án'!$B$5,(YEAR(B83)-YEAR('Phương án'!$B$5))*12+MONTH(B83)-MONTH('Phương án'!$B$5)),1,0))))</f>
        <v/>
      </c>
      <c r="H83" s="1" t="str">
        <f aca="false">IF(COUNTA(A83:D83)=0,"",IF(OR(A83="",COUNT(B83:D83)&lt;3,C83&lt;0,D83&lt;0,D83&gt;C83,F83="Sai mã",F83="C"),"Thiếu/sai dữ liệu","Đủ"))</f>
        <v/>
      </c>
      <c r="I83" s="8" t="str">
        <f aca="false">IF(OR(H83&lt;&gt;"Đủ",COUNT('Nguồn tiền'!$B$4)=0),"",'Nguồn tiền'!$B$4+SUMIFS('Nguồn tiền'!$C$6:$C$25,'Nguồn tiền'!$B$6:$B$25,"&lt;="&amp;MAX(B83,'Phương án'!$B$9),'Nguồn tiền'!$D$6:$D$25,"Đủ")-'Tổng hợp'!$B$9-SUMIFS($E$6:$E$105,$B$6:$B$105,"&lt;="&amp;MAX(B83,'Phương án'!$B$9)))</f>
        <v/>
      </c>
      <c r="J83" s="4"/>
    </row>
    <row r="84" customFormat="false" ht="24" hidden="false" customHeight="true" outlineLevel="0" collapsed="false">
      <c r="A84" s="4"/>
      <c r="B84" s="3"/>
      <c r="C84" s="18"/>
      <c r="D84" s="18"/>
      <c r="E84" s="8" t="str">
        <f aca="false">IF(H84&lt;&gt;"Đủ","",C84-D84)</f>
        <v/>
      </c>
      <c r="F84" s="21" t="str">
        <f aca="false">IF(A84="","",IF(COUNTIFS('Danh mục'!$A$6:$A$65,A84)&lt;&gt;1,"Sai mã",INDEX('Danh mục'!$B$6:$B$65,MATCH(A84,'Danh mục'!$A$6:$A$65,0))))</f>
        <v/>
      </c>
      <c r="G84" s="21" t="str">
        <f aca="false">IF(OR(H84&lt;&gt;"Đủ",'Phương án'!$B$5="",'Phương án'!$B$8=""),"",IF(B84&lt;='Phương án'!$B$5,0,IF(B84&gt;'Phương án'!$B$14,99,(YEAR(B84)-YEAR('Phương án'!$B$5))*12+MONTH(B84)-MONTH('Phương án'!$B$5)+1-IF(B84&lt;EDATE('Phương án'!$B$5,(YEAR(B84)-YEAR('Phương án'!$B$5))*12+MONTH(B84)-MONTH('Phương án'!$B$5)),1,0))))</f>
        <v/>
      </c>
      <c r="H84" s="1" t="str">
        <f aca="false">IF(COUNTA(A84:D84)=0,"",IF(OR(A84="",COUNT(B84:D84)&lt;3,C84&lt;0,D84&lt;0,D84&gt;C84,F84="Sai mã",F84="C"),"Thiếu/sai dữ liệu","Đủ"))</f>
        <v/>
      </c>
      <c r="I84" s="8" t="str">
        <f aca="false">IF(OR(H84&lt;&gt;"Đủ",COUNT('Nguồn tiền'!$B$4)=0),"",'Nguồn tiền'!$B$4+SUMIFS('Nguồn tiền'!$C$6:$C$25,'Nguồn tiền'!$B$6:$B$25,"&lt;="&amp;MAX(B84,'Phương án'!$B$9),'Nguồn tiền'!$D$6:$D$25,"Đủ")-'Tổng hợp'!$B$9-SUMIFS($E$6:$E$105,$B$6:$B$105,"&lt;="&amp;MAX(B84,'Phương án'!$B$9)))</f>
        <v/>
      </c>
      <c r="J84" s="4"/>
    </row>
    <row r="85" customFormat="false" ht="24" hidden="false" customHeight="true" outlineLevel="0" collapsed="false">
      <c r="A85" s="4"/>
      <c r="B85" s="3"/>
      <c r="C85" s="18"/>
      <c r="D85" s="18"/>
      <c r="E85" s="8" t="str">
        <f aca="false">IF(H85&lt;&gt;"Đủ","",C85-D85)</f>
        <v/>
      </c>
      <c r="F85" s="21" t="str">
        <f aca="false">IF(A85="","",IF(COUNTIFS('Danh mục'!$A$6:$A$65,A85)&lt;&gt;1,"Sai mã",INDEX('Danh mục'!$B$6:$B$65,MATCH(A85,'Danh mục'!$A$6:$A$65,0))))</f>
        <v/>
      </c>
      <c r="G85" s="21" t="str">
        <f aca="false">IF(OR(H85&lt;&gt;"Đủ",'Phương án'!$B$5="",'Phương án'!$B$8=""),"",IF(B85&lt;='Phương án'!$B$5,0,IF(B85&gt;'Phương án'!$B$14,99,(YEAR(B85)-YEAR('Phương án'!$B$5))*12+MONTH(B85)-MONTH('Phương án'!$B$5)+1-IF(B85&lt;EDATE('Phương án'!$B$5,(YEAR(B85)-YEAR('Phương án'!$B$5))*12+MONTH(B85)-MONTH('Phương án'!$B$5)),1,0))))</f>
        <v/>
      </c>
      <c r="H85" s="1" t="str">
        <f aca="false">IF(COUNTA(A85:D85)=0,"",IF(OR(A85="",COUNT(B85:D85)&lt;3,C85&lt;0,D85&lt;0,D85&gt;C85,F85="Sai mã",F85="C"),"Thiếu/sai dữ liệu","Đủ"))</f>
        <v/>
      </c>
      <c r="I85" s="8" t="str">
        <f aca="false">IF(OR(H85&lt;&gt;"Đủ",COUNT('Nguồn tiền'!$B$4)=0),"",'Nguồn tiền'!$B$4+SUMIFS('Nguồn tiền'!$C$6:$C$25,'Nguồn tiền'!$B$6:$B$25,"&lt;="&amp;MAX(B85,'Phương án'!$B$9),'Nguồn tiền'!$D$6:$D$25,"Đủ")-'Tổng hợp'!$B$9-SUMIFS($E$6:$E$105,$B$6:$B$105,"&lt;="&amp;MAX(B85,'Phương án'!$B$9)))</f>
        <v/>
      </c>
      <c r="J85" s="4"/>
    </row>
    <row r="86" customFormat="false" ht="24" hidden="false" customHeight="true" outlineLevel="0" collapsed="false">
      <c r="A86" s="4"/>
      <c r="B86" s="3"/>
      <c r="C86" s="18"/>
      <c r="D86" s="18"/>
      <c r="E86" s="8" t="str">
        <f aca="false">IF(H86&lt;&gt;"Đủ","",C86-D86)</f>
        <v/>
      </c>
      <c r="F86" s="21" t="str">
        <f aca="false">IF(A86="","",IF(COUNTIFS('Danh mục'!$A$6:$A$65,A86)&lt;&gt;1,"Sai mã",INDEX('Danh mục'!$B$6:$B$65,MATCH(A86,'Danh mục'!$A$6:$A$65,0))))</f>
        <v/>
      </c>
      <c r="G86" s="21" t="str">
        <f aca="false">IF(OR(H86&lt;&gt;"Đủ",'Phương án'!$B$5="",'Phương án'!$B$8=""),"",IF(B86&lt;='Phương án'!$B$5,0,IF(B86&gt;'Phương án'!$B$14,99,(YEAR(B86)-YEAR('Phương án'!$B$5))*12+MONTH(B86)-MONTH('Phương án'!$B$5)+1-IF(B86&lt;EDATE('Phương án'!$B$5,(YEAR(B86)-YEAR('Phương án'!$B$5))*12+MONTH(B86)-MONTH('Phương án'!$B$5)),1,0))))</f>
        <v/>
      </c>
      <c r="H86" s="1" t="str">
        <f aca="false">IF(COUNTA(A86:D86)=0,"",IF(OR(A86="",COUNT(B86:D86)&lt;3,C86&lt;0,D86&lt;0,D86&gt;C86,F86="Sai mã",F86="C"),"Thiếu/sai dữ liệu","Đủ"))</f>
        <v/>
      </c>
      <c r="I86" s="8" t="str">
        <f aca="false">IF(OR(H86&lt;&gt;"Đủ",COUNT('Nguồn tiền'!$B$4)=0),"",'Nguồn tiền'!$B$4+SUMIFS('Nguồn tiền'!$C$6:$C$25,'Nguồn tiền'!$B$6:$B$25,"&lt;="&amp;MAX(B86,'Phương án'!$B$9),'Nguồn tiền'!$D$6:$D$25,"Đủ")-'Tổng hợp'!$B$9-SUMIFS($E$6:$E$105,$B$6:$B$105,"&lt;="&amp;MAX(B86,'Phương án'!$B$9)))</f>
        <v/>
      </c>
      <c r="J86" s="4"/>
    </row>
    <row r="87" customFormat="false" ht="24" hidden="false" customHeight="true" outlineLevel="0" collapsed="false">
      <c r="A87" s="4"/>
      <c r="B87" s="3"/>
      <c r="C87" s="18"/>
      <c r="D87" s="18"/>
      <c r="E87" s="8" t="str">
        <f aca="false">IF(H87&lt;&gt;"Đủ","",C87-D87)</f>
        <v/>
      </c>
      <c r="F87" s="21" t="str">
        <f aca="false">IF(A87="","",IF(COUNTIFS('Danh mục'!$A$6:$A$65,A87)&lt;&gt;1,"Sai mã",INDEX('Danh mục'!$B$6:$B$65,MATCH(A87,'Danh mục'!$A$6:$A$65,0))))</f>
        <v/>
      </c>
      <c r="G87" s="21" t="str">
        <f aca="false">IF(OR(H87&lt;&gt;"Đủ",'Phương án'!$B$5="",'Phương án'!$B$8=""),"",IF(B87&lt;='Phương án'!$B$5,0,IF(B87&gt;'Phương án'!$B$14,99,(YEAR(B87)-YEAR('Phương án'!$B$5))*12+MONTH(B87)-MONTH('Phương án'!$B$5)+1-IF(B87&lt;EDATE('Phương án'!$B$5,(YEAR(B87)-YEAR('Phương án'!$B$5))*12+MONTH(B87)-MONTH('Phương án'!$B$5)),1,0))))</f>
        <v/>
      </c>
      <c r="H87" s="1" t="str">
        <f aca="false">IF(COUNTA(A87:D87)=0,"",IF(OR(A87="",COUNT(B87:D87)&lt;3,C87&lt;0,D87&lt;0,D87&gt;C87,F87="Sai mã",F87="C"),"Thiếu/sai dữ liệu","Đủ"))</f>
        <v/>
      </c>
      <c r="I87" s="8" t="str">
        <f aca="false">IF(OR(H87&lt;&gt;"Đủ",COUNT('Nguồn tiền'!$B$4)=0),"",'Nguồn tiền'!$B$4+SUMIFS('Nguồn tiền'!$C$6:$C$25,'Nguồn tiền'!$B$6:$B$25,"&lt;="&amp;MAX(B87,'Phương án'!$B$9),'Nguồn tiền'!$D$6:$D$25,"Đủ")-'Tổng hợp'!$B$9-SUMIFS($E$6:$E$105,$B$6:$B$105,"&lt;="&amp;MAX(B87,'Phương án'!$B$9)))</f>
        <v/>
      </c>
      <c r="J87" s="4"/>
    </row>
    <row r="88" customFormat="false" ht="24" hidden="false" customHeight="true" outlineLevel="0" collapsed="false">
      <c r="A88" s="4"/>
      <c r="B88" s="3"/>
      <c r="C88" s="18"/>
      <c r="D88" s="18"/>
      <c r="E88" s="8" t="str">
        <f aca="false">IF(H88&lt;&gt;"Đủ","",C88-D88)</f>
        <v/>
      </c>
      <c r="F88" s="21" t="str">
        <f aca="false">IF(A88="","",IF(COUNTIFS('Danh mục'!$A$6:$A$65,A88)&lt;&gt;1,"Sai mã",INDEX('Danh mục'!$B$6:$B$65,MATCH(A88,'Danh mục'!$A$6:$A$65,0))))</f>
        <v/>
      </c>
      <c r="G88" s="21" t="str">
        <f aca="false">IF(OR(H88&lt;&gt;"Đủ",'Phương án'!$B$5="",'Phương án'!$B$8=""),"",IF(B88&lt;='Phương án'!$B$5,0,IF(B88&gt;'Phương án'!$B$14,99,(YEAR(B88)-YEAR('Phương án'!$B$5))*12+MONTH(B88)-MONTH('Phương án'!$B$5)+1-IF(B88&lt;EDATE('Phương án'!$B$5,(YEAR(B88)-YEAR('Phương án'!$B$5))*12+MONTH(B88)-MONTH('Phương án'!$B$5)),1,0))))</f>
        <v/>
      </c>
      <c r="H88" s="1" t="str">
        <f aca="false">IF(COUNTA(A88:D88)=0,"",IF(OR(A88="",COUNT(B88:D88)&lt;3,C88&lt;0,D88&lt;0,D88&gt;C88,F88="Sai mã",F88="C"),"Thiếu/sai dữ liệu","Đủ"))</f>
        <v/>
      </c>
      <c r="I88" s="8" t="str">
        <f aca="false">IF(OR(H88&lt;&gt;"Đủ",COUNT('Nguồn tiền'!$B$4)=0),"",'Nguồn tiền'!$B$4+SUMIFS('Nguồn tiền'!$C$6:$C$25,'Nguồn tiền'!$B$6:$B$25,"&lt;="&amp;MAX(B88,'Phương án'!$B$9),'Nguồn tiền'!$D$6:$D$25,"Đủ")-'Tổng hợp'!$B$9-SUMIFS($E$6:$E$105,$B$6:$B$105,"&lt;="&amp;MAX(B88,'Phương án'!$B$9)))</f>
        <v/>
      </c>
      <c r="J88" s="4"/>
    </row>
    <row r="89" customFormat="false" ht="24" hidden="false" customHeight="true" outlineLevel="0" collapsed="false">
      <c r="A89" s="4"/>
      <c r="B89" s="3"/>
      <c r="C89" s="18"/>
      <c r="D89" s="18"/>
      <c r="E89" s="8" t="str">
        <f aca="false">IF(H89&lt;&gt;"Đủ","",C89-D89)</f>
        <v/>
      </c>
      <c r="F89" s="21" t="str">
        <f aca="false">IF(A89="","",IF(COUNTIFS('Danh mục'!$A$6:$A$65,A89)&lt;&gt;1,"Sai mã",INDEX('Danh mục'!$B$6:$B$65,MATCH(A89,'Danh mục'!$A$6:$A$65,0))))</f>
        <v/>
      </c>
      <c r="G89" s="21" t="str">
        <f aca="false">IF(OR(H89&lt;&gt;"Đủ",'Phương án'!$B$5="",'Phương án'!$B$8=""),"",IF(B89&lt;='Phương án'!$B$5,0,IF(B89&gt;'Phương án'!$B$14,99,(YEAR(B89)-YEAR('Phương án'!$B$5))*12+MONTH(B89)-MONTH('Phương án'!$B$5)+1-IF(B89&lt;EDATE('Phương án'!$B$5,(YEAR(B89)-YEAR('Phương án'!$B$5))*12+MONTH(B89)-MONTH('Phương án'!$B$5)),1,0))))</f>
        <v/>
      </c>
      <c r="H89" s="1" t="str">
        <f aca="false">IF(COUNTA(A89:D89)=0,"",IF(OR(A89="",COUNT(B89:D89)&lt;3,C89&lt;0,D89&lt;0,D89&gt;C89,F89="Sai mã",F89="C"),"Thiếu/sai dữ liệu","Đủ"))</f>
        <v/>
      </c>
      <c r="I89" s="8" t="str">
        <f aca="false">IF(OR(H89&lt;&gt;"Đủ",COUNT('Nguồn tiền'!$B$4)=0),"",'Nguồn tiền'!$B$4+SUMIFS('Nguồn tiền'!$C$6:$C$25,'Nguồn tiền'!$B$6:$B$25,"&lt;="&amp;MAX(B89,'Phương án'!$B$9),'Nguồn tiền'!$D$6:$D$25,"Đủ")-'Tổng hợp'!$B$9-SUMIFS($E$6:$E$105,$B$6:$B$105,"&lt;="&amp;MAX(B89,'Phương án'!$B$9)))</f>
        <v/>
      </c>
      <c r="J89" s="4"/>
    </row>
    <row r="90" customFormat="false" ht="24" hidden="false" customHeight="true" outlineLevel="0" collapsed="false">
      <c r="A90" s="4"/>
      <c r="B90" s="3"/>
      <c r="C90" s="18"/>
      <c r="D90" s="18"/>
      <c r="E90" s="8" t="str">
        <f aca="false">IF(H90&lt;&gt;"Đủ","",C90-D90)</f>
        <v/>
      </c>
      <c r="F90" s="21" t="str">
        <f aca="false">IF(A90="","",IF(COUNTIFS('Danh mục'!$A$6:$A$65,A90)&lt;&gt;1,"Sai mã",INDEX('Danh mục'!$B$6:$B$65,MATCH(A90,'Danh mục'!$A$6:$A$65,0))))</f>
        <v/>
      </c>
      <c r="G90" s="21" t="str">
        <f aca="false">IF(OR(H90&lt;&gt;"Đủ",'Phương án'!$B$5="",'Phương án'!$B$8=""),"",IF(B90&lt;='Phương án'!$B$5,0,IF(B90&gt;'Phương án'!$B$14,99,(YEAR(B90)-YEAR('Phương án'!$B$5))*12+MONTH(B90)-MONTH('Phương án'!$B$5)+1-IF(B90&lt;EDATE('Phương án'!$B$5,(YEAR(B90)-YEAR('Phương án'!$B$5))*12+MONTH(B90)-MONTH('Phương án'!$B$5)),1,0))))</f>
        <v/>
      </c>
      <c r="H90" s="1" t="str">
        <f aca="false">IF(COUNTA(A90:D90)=0,"",IF(OR(A90="",COUNT(B90:D90)&lt;3,C90&lt;0,D90&lt;0,D90&gt;C90,F90="Sai mã",F90="C"),"Thiếu/sai dữ liệu","Đủ"))</f>
        <v/>
      </c>
      <c r="I90" s="8" t="str">
        <f aca="false">IF(OR(H90&lt;&gt;"Đủ",COUNT('Nguồn tiền'!$B$4)=0),"",'Nguồn tiền'!$B$4+SUMIFS('Nguồn tiền'!$C$6:$C$25,'Nguồn tiền'!$B$6:$B$25,"&lt;="&amp;MAX(B90,'Phương án'!$B$9),'Nguồn tiền'!$D$6:$D$25,"Đủ")-'Tổng hợp'!$B$9-SUMIFS($E$6:$E$105,$B$6:$B$105,"&lt;="&amp;MAX(B90,'Phương án'!$B$9)))</f>
        <v/>
      </c>
      <c r="J90" s="4"/>
    </row>
    <row r="91" customFormat="false" ht="24" hidden="false" customHeight="true" outlineLevel="0" collapsed="false">
      <c r="A91" s="4"/>
      <c r="B91" s="3"/>
      <c r="C91" s="18"/>
      <c r="D91" s="18"/>
      <c r="E91" s="8" t="str">
        <f aca="false">IF(H91&lt;&gt;"Đủ","",C91-D91)</f>
        <v/>
      </c>
      <c r="F91" s="21" t="str">
        <f aca="false">IF(A91="","",IF(COUNTIFS('Danh mục'!$A$6:$A$65,A91)&lt;&gt;1,"Sai mã",INDEX('Danh mục'!$B$6:$B$65,MATCH(A91,'Danh mục'!$A$6:$A$65,0))))</f>
        <v/>
      </c>
      <c r="G91" s="21" t="str">
        <f aca="false">IF(OR(H91&lt;&gt;"Đủ",'Phương án'!$B$5="",'Phương án'!$B$8=""),"",IF(B91&lt;='Phương án'!$B$5,0,IF(B91&gt;'Phương án'!$B$14,99,(YEAR(B91)-YEAR('Phương án'!$B$5))*12+MONTH(B91)-MONTH('Phương án'!$B$5)+1-IF(B91&lt;EDATE('Phương án'!$B$5,(YEAR(B91)-YEAR('Phương án'!$B$5))*12+MONTH(B91)-MONTH('Phương án'!$B$5)),1,0))))</f>
        <v/>
      </c>
      <c r="H91" s="1" t="str">
        <f aca="false">IF(COUNTA(A91:D91)=0,"",IF(OR(A91="",COUNT(B91:D91)&lt;3,C91&lt;0,D91&lt;0,D91&gt;C91,F91="Sai mã",F91="C"),"Thiếu/sai dữ liệu","Đủ"))</f>
        <v/>
      </c>
      <c r="I91" s="8" t="str">
        <f aca="false">IF(OR(H91&lt;&gt;"Đủ",COUNT('Nguồn tiền'!$B$4)=0),"",'Nguồn tiền'!$B$4+SUMIFS('Nguồn tiền'!$C$6:$C$25,'Nguồn tiền'!$B$6:$B$25,"&lt;="&amp;MAX(B91,'Phương án'!$B$9),'Nguồn tiền'!$D$6:$D$25,"Đủ")-'Tổng hợp'!$B$9-SUMIFS($E$6:$E$105,$B$6:$B$105,"&lt;="&amp;MAX(B91,'Phương án'!$B$9)))</f>
        <v/>
      </c>
      <c r="J91" s="4"/>
    </row>
    <row r="92" customFormat="false" ht="24" hidden="false" customHeight="true" outlineLevel="0" collapsed="false">
      <c r="A92" s="4"/>
      <c r="B92" s="3"/>
      <c r="C92" s="18"/>
      <c r="D92" s="18"/>
      <c r="E92" s="8" t="str">
        <f aca="false">IF(H92&lt;&gt;"Đủ","",C92-D92)</f>
        <v/>
      </c>
      <c r="F92" s="21" t="str">
        <f aca="false">IF(A92="","",IF(COUNTIFS('Danh mục'!$A$6:$A$65,A92)&lt;&gt;1,"Sai mã",INDEX('Danh mục'!$B$6:$B$65,MATCH(A92,'Danh mục'!$A$6:$A$65,0))))</f>
        <v/>
      </c>
      <c r="G92" s="21" t="str">
        <f aca="false">IF(OR(H92&lt;&gt;"Đủ",'Phương án'!$B$5="",'Phương án'!$B$8=""),"",IF(B92&lt;='Phương án'!$B$5,0,IF(B92&gt;'Phương án'!$B$14,99,(YEAR(B92)-YEAR('Phương án'!$B$5))*12+MONTH(B92)-MONTH('Phương án'!$B$5)+1-IF(B92&lt;EDATE('Phương án'!$B$5,(YEAR(B92)-YEAR('Phương án'!$B$5))*12+MONTH(B92)-MONTH('Phương án'!$B$5)),1,0))))</f>
        <v/>
      </c>
      <c r="H92" s="1" t="str">
        <f aca="false">IF(COUNTA(A92:D92)=0,"",IF(OR(A92="",COUNT(B92:D92)&lt;3,C92&lt;0,D92&lt;0,D92&gt;C92,F92="Sai mã",F92="C"),"Thiếu/sai dữ liệu","Đủ"))</f>
        <v/>
      </c>
      <c r="I92" s="8" t="str">
        <f aca="false">IF(OR(H92&lt;&gt;"Đủ",COUNT('Nguồn tiền'!$B$4)=0),"",'Nguồn tiền'!$B$4+SUMIFS('Nguồn tiền'!$C$6:$C$25,'Nguồn tiền'!$B$6:$B$25,"&lt;="&amp;MAX(B92,'Phương án'!$B$9),'Nguồn tiền'!$D$6:$D$25,"Đủ")-'Tổng hợp'!$B$9-SUMIFS($E$6:$E$105,$B$6:$B$105,"&lt;="&amp;MAX(B92,'Phương án'!$B$9)))</f>
        <v/>
      </c>
      <c r="J92" s="4"/>
    </row>
    <row r="93" customFormat="false" ht="24" hidden="false" customHeight="true" outlineLevel="0" collapsed="false">
      <c r="A93" s="4"/>
      <c r="B93" s="3"/>
      <c r="C93" s="18"/>
      <c r="D93" s="18"/>
      <c r="E93" s="8" t="str">
        <f aca="false">IF(H93&lt;&gt;"Đủ","",C93-D93)</f>
        <v/>
      </c>
      <c r="F93" s="21" t="str">
        <f aca="false">IF(A93="","",IF(COUNTIFS('Danh mục'!$A$6:$A$65,A93)&lt;&gt;1,"Sai mã",INDEX('Danh mục'!$B$6:$B$65,MATCH(A93,'Danh mục'!$A$6:$A$65,0))))</f>
        <v/>
      </c>
      <c r="G93" s="21" t="str">
        <f aca="false">IF(OR(H93&lt;&gt;"Đủ",'Phương án'!$B$5="",'Phương án'!$B$8=""),"",IF(B93&lt;='Phương án'!$B$5,0,IF(B93&gt;'Phương án'!$B$14,99,(YEAR(B93)-YEAR('Phương án'!$B$5))*12+MONTH(B93)-MONTH('Phương án'!$B$5)+1-IF(B93&lt;EDATE('Phương án'!$B$5,(YEAR(B93)-YEAR('Phương án'!$B$5))*12+MONTH(B93)-MONTH('Phương án'!$B$5)),1,0))))</f>
        <v/>
      </c>
      <c r="H93" s="1" t="str">
        <f aca="false">IF(COUNTA(A93:D93)=0,"",IF(OR(A93="",COUNT(B93:D93)&lt;3,C93&lt;0,D93&lt;0,D93&gt;C93,F93="Sai mã",F93="C"),"Thiếu/sai dữ liệu","Đủ"))</f>
        <v/>
      </c>
      <c r="I93" s="8" t="str">
        <f aca="false">IF(OR(H93&lt;&gt;"Đủ",COUNT('Nguồn tiền'!$B$4)=0),"",'Nguồn tiền'!$B$4+SUMIFS('Nguồn tiền'!$C$6:$C$25,'Nguồn tiền'!$B$6:$B$25,"&lt;="&amp;MAX(B93,'Phương án'!$B$9),'Nguồn tiền'!$D$6:$D$25,"Đủ")-'Tổng hợp'!$B$9-SUMIFS($E$6:$E$105,$B$6:$B$105,"&lt;="&amp;MAX(B93,'Phương án'!$B$9)))</f>
        <v/>
      </c>
      <c r="J93" s="4"/>
    </row>
    <row r="94" customFormat="false" ht="24" hidden="false" customHeight="true" outlineLevel="0" collapsed="false">
      <c r="A94" s="4"/>
      <c r="B94" s="3"/>
      <c r="C94" s="18"/>
      <c r="D94" s="18"/>
      <c r="E94" s="8" t="str">
        <f aca="false">IF(H94&lt;&gt;"Đủ","",C94-D94)</f>
        <v/>
      </c>
      <c r="F94" s="21" t="str">
        <f aca="false">IF(A94="","",IF(COUNTIFS('Danh mục'!$A$6:$A$65,A94)&lt;&gt;1,"Sai mã",INDEX('Danh mục'!$B$6:$B$65,MATCH(A94,'Danh mục'!$A$6:$A$65,0))))</f>
        <v/>
      </c>
      <c r="G94" s="21" t="str">
        <f aca="false">IF(OR(H94&lt;&gt;"Đủ",'Phương án'!$B$5="",'Phương án'!$B$8=""),"",IF(B94&lt;='Phương án'!$B$5,0,IF(B94&gt;'Phương án'!$B$14,99,(YEAR(B94)-YEAR('Phương án'!$B$5))*12+MONTH(B94)-MONTH('Phương án'!$B$5)+1-IF(B94&lt;EDATE('Phương án'!$B$5,(YEAR(B94)-YEAR('Phương án'!$B$5))*12+MONTH(B94)-MONTH('Phương án'!$B$5)),1,0))))</f>
        <v/>
      </c>
      <c r="H94" s="1" t="str">
        <f aca="false">IF(COUNTA(A94:D94)=0,"",IF(OR(A94="",COUNT(B94:D94)&lt;3,C94&lt;0,D94&lt;0,D94&gt;C94,F94="Sai mã",F94="C"),"Thiếu/sai dữ liệu","Đủ"))</f>
        <v/>
      </c>
      <c r="I94" s="8" t="str">
        <f aca="false">IF(OR(H94&lt;&gt;"Đủ",COUNT('Nguồn tiền'!$B$4)=0),"",'Nguồn tiền'!$B$4+SUMIFS('Nguồn tiền'!$C$6:$C$25,'Nguồn tiền'!$B$6:$B$25,"&lt;="&amp;MAX(B94,'Phương án'!$B$9),'Nguồn tiền'!$D$6:$D$25,"Đủ")-'Tổng hợp'!$B$9-SUMIFS($E$6:$E$105,$B$6:$B$105,"&lt;="&amp;MAX(B94,'Phương án'!$B$9)))</f>
        <v/>
      </c>
      <c r="J94" s="4"/>
    </row>
    <row r="95" customFormat="false" ht="24" hidden="false" customHeight="true" outlineLevel="0" collapsed="false">
      <c r="A95" s="4"/>
      <c r="B95" s="3"/>
      <c r="C95" s="18"/>
      <c r="D95" s="18"/>
      <c r="E95" s="8" t="str">
        <f aca="false">IF(H95&lt;&gt;"Đủ","",C95-D95)</f>
        <v/>
      </c>
      <c r="F95" s="21" t="str">
        <f aca="false">IF(A95="","",IF(COUNTIFS('Danh mục'!$A$6:$A$65,A95)&lt;&gt;1,"Sai mã",INDEX('Danh mục'!$B$6:$B$65,MATCH(A95,'Danh mục'!$A$6:$A$65,0))))</f>
        <v/>
      </c>
      <c r="G95" s="21" t="str">
        <f aca="false">IF(OR(H95&lt;&gt;"Đủ",'Phương án'!$B$5="",'Phương án'!$B$8=""),"",IF(B95&lt;='Phương án'!$B$5,0,IF(B95&gt;'Phương án'!$B$14,99,(YEAR(B95)-YEAR('Phương án'!$B$5))*12+MONTH(B95)-MONTH('Phương án'!$B$5)+1-IF(B95&lt;EDATE('Phương án'!$B$5,(YEAR(B95)-YEAR('Phương án'!$B$5))*12+MONTH(B95)-MONTH('Phương án'!$B$5)),1,0))))</f>
        <v/>
      </c>
      <c r="H95" s="1" t="str">
        <f aca="false">IF(COUNTA(A95:D95)=0,"",IF(OR(A95="",COUNT(B95:D95)&lt;3,C95&lt;0,D95&lt;0,D95&gt;C95,F95="Sai mã",F95="C"),"Thiếu/sai dữ liệu","Đủ"))</f>
        <v/>
      </c>
      <c r="I95" s="8" t="str">
        <f aca="false">IF(OR(H95&lt;&gt;"Đủ",COUNT('Nguồn tiền'!$B$4)=0),"",'Nguồn tiền'!$B$4+SUMIFS('Nguồn tiền'!$C$6:$C$25,'Nguồn tiền'!$B$6:$B$25,"&lt;="&amp;MAX(B95,'Phương án'!$B$9),'Nguồn tiền'!$D$6:$D$25,"Đủ")-'Tổng hợp'!$B$9-SUMIFS($E$6:$E$105,$B$6:$B$105,"&lt;="&amp;MAX(B95,'Phương án'!$B$9)))</f>
        <v/>
      </c>
      <c r="J95" s="4"/>
    </row>
    <row r="96" customFormat="false" ht="24" hidden="false" customHeight="true" outlineLevel="0" collapsed="false">
      <c r="A96" s="4"/>
      <c r="B96" s="3"/>
      <c r="C96" s="18"/>
      <c r="D96" s="18"/>
      <c r="E96" s="8" t="str">
        <f aca="false">IF(H96&lt;&gt;"Đủ","",C96-D96)</f>
        <v/>
      </c>
      <c r="F96" s="21" t="str">
        <f aca="false">IF(A96="","",IF(COUNTIFS('Danh mục'!$A$6:$A$65,A96)&lt;&gt;1,"Sai mã",INDEX('Danh mục'!$B$6:$B$65,MATCH(A96,'Danh mục'!$A$6:$A$65,0))))</f>
        <v/>
      </c>
      <c r="G96" s="21" t="str">
        <f aca="false">IF(OR(H96&lt;&gt;"Đủ",'Phương án'!$B$5="",'Phương án'!$B$8=""),"",IF(B96&lt;='Phương án'!$B$5,0,IF(B96&gt;'Phương án'!$B$14,99,(YEAR(B96)-YEAR('Phương án'!$B$5))*12+MONTH(B96)-MONTH('Phương án'!$B$5)+1-IF(B96&lt;EDATE('Phương án'!$B$5,(YEAR(B96)-YEAR('Phương án'!$B$5))*12+MONTH(B96)-MONTH('Phương án'!$B$5)),1,0))))</f>
        <v/>
      </c>
      <c r="H96" s="1" t="str">
        <f aca="false">IF(COUNTA(A96:D96)=0,"",IF(OR(A96="",COUNT(B96:D96)&lt;3,C96&lt;0,D96&lt;0,D96&gt;C96,F96="Sai mã",F96="C"),"Thiếu/sai dữ liệu","Đủ"))</f>
        <v/>
      </c>
      <c r="I96" s="8" t="str">
        <f aca="false">IF(OR(H96&lt;&gt;"Đủ",COUNT('Nguồn tiền'!$B$4)=0),"",'Nguồn tiền'!$B$4+SUMIFS('Nguồn tiền'!$C$6:$C$25,'Nguồn tiền'!$B$6:$B$25,"&lt;="&amp;MAX(B96,'Phương án'!$B$9),'Nguồn tiền'!$D$6:$D$25,"Đủ")-'Tổng hợp'!$B$9-SUMIFS($E$6:$E$105,$B$6:$B$105,"&lt;="&amp;MAX(B96,'Phương án'!$B$9)))</f>
        <v/>
      </c>
      <c r="J96" s="4"/>
    </row>
    <row r="97" customFormat="false" ht="24" hidden="false" customHeight="true" outlineLevel="0" collapsed="false">
      <c r="A97" s="4"/>
      <c r="B97" s="3"/>
      <c r="C97" s="18"/>
      <c r="D97" s="18"/>
      <c r="E97" s="8" t="str">
        <f aca="false">IF(H97&lt;&gt;"Đủ","",C97-D97)</f>
        <v/>
      </c>
      <c r="F97" s="21" t="str">
        <f aca="false">IF(A97="","",IF(COUNTIFS('Danh mục'!$A$6:$A$65,A97)&lt;&gt;1,"Sai mã",INDEX('Danh mục'!$B$6:$B$65,MATCH(A97,'Danh mục'!$A$6:$A$65,0))))</f>
        <v/>
      </c>
      <c r="G97" s="21" t="str">
        <f aca="false">IF(OR(H97&lt;&gt;"Đủ",'Phương án'!$B$5="",'Phương án'!$B$8=""),"",IF(B97&lt;='Phương án'!$B$5,0,IF(B97&gt;'Phương án'!$B$14,99,(YEAR(B97)-YEAR('Phương án'!$B$5))*12+MONTH(B97)-MONTH('Phương án'!$B$5)+1-IF(B97&lt;EDATE('Phương án'!$B$5,(YEAR(B97)-YEAR('Phương án'!$B$5))*12+MONTH(B97)-MONTH('Phương án'!$B$5)),1,0))))</f>
        <v/>
      </c>
      <c r="H97" s="1" t="str">
        <f aca="false">IF(COUNTA(A97:D97)=0,"",IF(OR(A97="",COUNT(B97:D97)&lt;3,C97&lt;0,D97&lt;0,D97&gt;C97,F97="Sai mã",F97="C"),"Thiếu/sai dữ liệu","Đủ"))</f>
        <v/>
      </c>
      <c r="I97" s="8" t="str">
        <f aca="false">IF(OR(H97&lt;&gt;"Đủ",COUNT('Nguồn tiền'!$B$4)=0),"",'Nguồn tiền'!$B$4+SUMIFS('Nguồn tiền'!$C$6:$C$25,'Nguồn tiền'!$B$6:$B$25,"&lt;="&amp;MAX(B97,'Phương án'!$B$9),'Nguồn tiền'!$D$6:$D$25,"Đủ")-'Tổng hợp'!$B$9-SUMIFS($E$6:$E$105,$B$6:$B$105,"&lt;="&amp;MAX(B97,'Phương án'!$B$9)))</f>
        <v/>
      </c>
      <c r="J97" s="4"/>
    </row>
    <row r="98" customFormat="false" ht="24" hidden="false" customHeight="true" outlineLevel="0" collapsed="false">
      <c r="A98" s="4"/>
      <c r="B98" s="3"/>
      <c r="C98" s="18"/>
      <c r="D98" s="18"/>
      <c r="E98" s="8" t="str">
        <f aca="false">IF(H98&lt;&gt;"Đủ","",C98-D98)</f>
        <v/>
      </c>
      <c r="F98" s="21" t="str">
        <f aca="false">IF(A98="","",IF(COUNTIFS('Danh mục'!$A$6:$A$65,A98)&lt;&gt;1,"Sai mã",INDEX('Danh mục'!$B$6:$B$65,MATCH(A98,'Danh mục'!$A$6:$A$65,0))))</f>
        <v/>
      </c>
      <c r="G98" s="21" t="str">
        <f aca="false">IF(OR(H98&lt;&gt;"Đủ",'Phương án'!$B$5="",'Phương án'!$B$8=""),"",IF(B98&lt;='Phương án'!$B$5,0,IF(B98&gt;'Phương án'!$B$14,99,(YEAR(B98)-YEAR('Phương án'!$B$5))*12+MONTH(B98)-MONTH('Phương án'!$B$5)+1-IF(B98&lt;EDATE('Phương án'!$B$5,(YEAR(B98)-YEAR('Phương án'!$B$5))*12+MONTH(B98)-MONTH('Phương án'!$B$5)),1,0))))</f>
        <v/>
      </c>
      <c r="H98" s="1" t="str">
        <f aca="false">IF(COUNTA(A98:D98)=0,"",IF(OR(A98="",COUNT(B98:D98)&lt;3,C98&lt;0,D98&lt;0,D98&gt;C98,F98="Sai mã",F98="C"),"Thiếu/sai dữ liệu","Đủ"))</f>
        <v/>
      </c>
      <c r="I98" s="8" t="str">
        <f aca="false">IF(OR(H98&lt;&gt;"Đủ",COUNT('Nguồn tiền'!$B$4)=0),"",'Nguồn tiền'!$B$4+SUMIFS('Nguồn tiền'!$C$6:$C$25,'Nguồn tiền'!$B$6:$B$25,"&lt;="&amp;MAX(B98,'Phương án'!$B$9),'Nguồn tiền'!$D$6:$D$25,"Đủ")-'Tổng hợp'!$B$9-SUMIFS($E$6:$E$105,$B$6:$B$105,"&lt;="&amp;MAX(B98,'Phương án'!$B$9)))</f>
        <v/>
      </c>
      <c r="J98" s="4"/>
    </row>
    <row r="99" customFormat="false" ht="24" hidden="false" customHeight="true" outlineLevel="0" collapsed="false">
      <c r="A99" s="4"/>
      <c r="B99" s="3"/>
      <c r="C99" s="18"/>
      <c r="D99" s="18"/>
      <c r="E99" s="8" t="str">
        <f aca="false">IF(H99&lt;&gt;"Đủ","",C99-D99)</f>
        <v/>
      </c>
      <c r="F99" s="21" t="str">
        <f aca="false">IF(A99="","",IF(COUNTIFS('Danh mục'!$A$6:$A$65,A99)&lt;&gt;1,"Sai mã",INDEX('Danh mục'!$B$6:$B$65,MATCH(A99,'Danh mục'!$A$6:$A$65,0))))</f>
        <v/>
      </c>
      <c r="G99" s="21" t="str">
        <f aca="false">IF(OR(H99&lt;&gt;"Đủ",'Phương án'!$B$5="",'Phương án'!$B$8=""),"",IF(B99&lt;='Phương án'!$B$5,0,IF(B99&gt;'Phương án'!$B$14,99,(YEAR(B99)-YEAR('Phương án'!$B$5))*12+MONTH(B99)-MONTH('Phương án'!$B$5)+1-IF(B99&lt;EDATE('Phương án'!$B$5,(YEAR(B99)-YEAR('Phương án'!$B$5))*12+MONTH(B99)-MONTH('Phương án'!$B$5)),1,0))))</f>
        <v/>
      </c>
      <c r="H99" s="1" t="str">
        <f aca="false">IF(COUNTA(A99:D99)=0,"",IF(OR(A99="",COUNT(B99:D99)&lt;3,C99&lt;0,D99&lt;0,D99&gt;C99,F99="Sai mã",F99="C"),"Thiếu/sai dữ liệu","Đủ"))</f>
        <v/>
      </c>
      <c r="I99" s="8" t="str">
        <f aca="false">IF(OR(H99&lt;&gt;"Đủ",COUNT('Nguồn tiền'!$B$4)=0),"",'Nguồn tiền'!$B$4+SUMIFS('Nguồn tiền'!$C$6:$C$25,'Nguồn tiền'!$B$6:$B$25,"&lt;="&amp;MAX(B99,'Phương án'!$B$9),'Nguồn tiền'!$D$6:$D$25,"Đủ")-'Tổng hợp'!$B$9-SUMIFS($E$6:$E$105,$B$6:$B$105,"&lt;="&amp;MAX(B99,'Phương án'!$B$9)))</f>
        <v/>
      </c>
      <c r="J99" s="4"/>
    </row>
    <row r="100" customFormat="false" ht="24" hidden="false" customHeight="true" outlineLevel="0" collapsed="false">
      <c r="A100" s="4"/>
      <c r="B100" s="3"/>
      <c r="C100" s="18"/>
      <c r="D100" s="18"/>
      <c r="E100" s="8" t="str">
        <f aca="false">IF(H100&lt;&gt;"Đủ","",C100-D100)</f>
        <v/>
      </c>
      <c r="F100" s="21" t="str">
        <f aca="false">IF(A100="","",IF(COUNTIFS('Danh mục'!$A$6:$A$65,A100)&lt;&gt;1,"Sai mã",INDEX('Danh mục'!$B$6:$B$65,MATCH(A100,'Danh mục'!$A$6:$A$65,0))))</f>
        <v/>
      </c>
      <c r="G100" s="21" t="str">
        <f aca="false">IF(OR(H100&lt;&gt;"Đủ",'Phương án'!$B$5="",'Phương án'!$B$8=""),"",IF(B100&lt;='Phương án'!$B$5,0,IF(B100&gt;'Phương án'!$B$14,99,(YEAR(B100)-YEAR('Phương án'!$B$5))*12+MONTH(B100)-MONTH('Phương án'!$B$5)+1-IF(B100&lt;EDATE('Phương án'!$B$5,(YEAR(B100)-YEAR('Phương án'!$B$5))*12+MONTH(B100)-MONTH('Phương án'!$B$5)),1,0))))</f>
        <v/>
      </c>
      <c r="H100" s="1" t="str">
        <f aca="false">IF(COUNTA(A100:D100)=0,"",IF(OR(A100="",COUNT(B100:D100)&lt;3,C100&lt;0,D100&lt;0,D100&gt;C100,F100="Sai mã",F100="C"),"Thiếu/sai dữ liệu","Đủ"))</f>
        <v/>
      </c>
      <c r="I100" s="8" t="str">
        <f aca="false">IF(OR(H100&lt;&gt;"Đủ",COUNT('Nguồn tiền'!$B$4)=0),"",'Nguồn tiền'!$B$4+SUMIFS('Nguồn tiền'!$C$6:$C$25,'Nguồn tiền'!$B$6:$B$25,"&lt;="&amp;MAX(B100,'Phương án'!$B$9),'Nguồn tiền'!$D$6:$D$25,"Đủ")-'Tổng hợp'!$B$9-SUMIFS($E$6:$E$105,$B$6:$B$105,"&lt;="&amp;MAX(B100,'Phương án'!$B$9)))</f>
        <v/>
      </c>
      <c r="J100" s="4"/>
    </row>
    <row r="101" customFormat="false" ht="24" hidden="false" customHeight="true" outlineLevel="0" collapsed="false">
      <c r="A101" s="4"/>
      <c r="B101" s="3"/>
      <c r="C101" s="18"/>
      <c r="D101" s="18"/>
      <c r="E101" s="8" t="str">
        <f aca="false">IF(H101&lt;&gt;"Đủ","",C101-D101)</f>
        <v/>
      </c>
      <c r="F101" s="21" t="str">
        <f aca="false">IF(A101="","",IF(COUNTIFS('Danh mục'!$A$6:$A$65,A101)&lt;&gt;1,"Sai mã",INDEX('Danh mục'!$B$6:$B$65,MATCH(A101,'Danh mục'!$A$6:$A$65,0))))</f>
        <v/>
      </c>
      <c r="G101" s="21" t="str">
        <f aca="false">IF(OR(H101&lt;&gt;"Đủ",'Phương án'!$B$5="",'Phương án'!$B$8=""),"",IF(B101&lt;='Phương án'!$B$5,0,IF(B101&gt;'Phương án'!$B$14,99,(YEAR(B101)-YEAR('Phương án'!$B$5))*12+MONTH(B101)-MONTH('Phương án'!$B$5)+1-IF(B101&lt;EDATE('Phương án'!$B$5,(YEAR(B101)-YEAR('Phương án'!$B$5))*12+MONTH(B101)-MONTH('Phương án'!$B$5)),1,0))))</f>
        <v/>
      </c>
      <c r="H101" s="1" t="str">
        <f aca="false">IF(COUNTA(A101:D101)=0,"",IF(OR(A101="",COUNT(B101:D101)&lt;3,C101&lt;0,D101&lt;0,D101&gt;C101,F101="Sai mã",F101="C"),"Thiếu/sai dữ liệu","Đủ"))</f>
        <v/>
      </c>
      <c r="I101" s="8" t="str">
        <f aca="false">IF(OR(H101&lt;&gt;"Đủ",COUNT('Nguồn tiền'!$B$4)=0),"",'Nguồn tiền'!$B$4+SUMIFS('Nguồn tiền'!$C$6:$C$25,'Nguồn tiền'!$B$6:$B$25,"&lt;="&amp;MAX(B101,'Phương án'!$B$9),'Nguồn tiền'!$D$6:$D$25,"Đủ")-'Tổng hợp'!$B$9-SUMIFS($E$6:$E$105,$B$6:$B$105,"&lt;="&amp;MAX(B101,'Phương án'!$B$9)))</f>
        <v/>
      </c>
      <c r="J101" s="4"/>
    </row>
    <row r="102" customFormat="false" ht="24" hidden="false" customHeight="true" outlineLevel="0" collapsed="false">
      <c r="A102" s="4"/>
      <c r="B102" s="3"/>
      <c r="C102" s="18"/>
      <c r="D102" s="18"/>
      <c r="E102" s="8" t="str">
        <f aca="false">IF(H102&lt;&gt;"Đủ","",C102-D102)</f>
        <v/>
      </c>
      <c r="F102" s="21" t="str">
        <f aca="false">IF(A102="","",IF(COUNTIFS('Danh mục'!$A$6:$A$65,A102)&lt;&gt;1,"Sai mã",INDEX('Danh mục'!$B$6:$B$65,MATCH(A102,'Danh mục'!$A$6:$A$65,0))))</f>
        <v/>
      </c>
      <c r="G102" s="21" t="str">
        <f aca="false">IF(OR(H102&lt;&gt;"Đủ",'Phương án'!$B$5="",'Phương án'!$B$8=""),"",IF(B102&lt;='Phương án'!$B$5,0,IF(B102&gt;'Phương án'!$B$14,99,(YEAR(B102)-YEAR('Phương án'!$B$5))*12+MONTH(B102)-MONTH('Phương án'!$B$5)+1-IF(B102&lt;EDATE('Phương án'!$B$5,(YEAR(B102)-YEAR('Phương án'!$B$5))*12+MONTH(B102)-MONTH('Phương án'!$B$5)),1,0))))</f>
        <v/>
      </c>
      <c r="H102" s="1" t="str">
        <f aca="false">IF(COUNTA(A102:D102)=0,"",IF(OR(A102="",COUNT(B102:D102)&lt;3,C102&lt;0,D102&lt;0,D102&gt;C102,F102="Sai mã",F102="C"),"Thiếu/sai dữ liệu","Đủ"))</f>
        <v/>
      </c>
      <c r="I102" s="8" t="str">
        <f aca="false">IF(OR(H102&lt;&gt;"Đủ",COUNT('Nguồn tiền'!$B$4)=0),"",'Nguồn tiền'!$B$4+SUMIFS('Nguồn tiền'!$C$6:$C$25,'Nguồn tiền'!$B$6:$B$25,"&lt;="&amp;MAX(B102,'Phương án'!$B$9),'Nguồn tiền'!$D$6:$D$25,"Đủ")-'Tổng hợp'!$B$9-SUMIFS($E$6:$E$105,$B$6:$B$105,"&lt;="&amp;MAX(B102,'Phương án'!$B$9)))</f>
        <v/>
      </c>
      <c r="J102" s="4"/>
    </row>
    <row r="103" customFormat="false" ht="24" hidden="false" customHeight="true" outlineLevel="0" collapsed="false">
      <c r="A103" s="4"/>
      <c r="B103" s="3"/>
      <c r="C103" s="18"/>
      <c r="D103" s="18"/>
      <c r="E103" s="8" t="str">
        <f aca="false">IF(H103&lt;&gt;"Đủ","",C103-D103)</f>
        <v/>
      </c>
      <c r="F103" s="21" t="str">
        <f aca="false">IF(A103="","",IF(COUNTIFS('Danh mục'!$A$6:$A$65,A103)&lt;&gt;1,"Sai mã",INDEX('Danh mục'!$B$6:$B$65,MATCH(A103,'Danh mục'!$A$6:$A$65,0))))</f>
        <v/>
      </c>
      <c r="G103" s="21" t="str">
        <f aca="false">IF(OR(H103&lt;&gt;"Đủ",'Phương án'!$B$5="",'Phương án'!$B$8=""),"",IF(B103&lt;='Phương án'!$B$5,0,IF(B103&gt;'Phương án'!$B$14,99,(YEAR(B103)-YEAR('Phương án'!$B$5))*12+MONTH(B103)-MONTH('Phương án'!$B$5)+1-IF(B103&lt;EDATE('Phương án'!$B$5,(YEAR(B103)-YEAR('Phương án'!$B$5))*12+MONTH(B103)-MONTH('Phương án'!$B$5)),1,0))))</f>
        <v/>
      </c>
      <c r="H103" s="1" t="str">
        <f aca="false">IF(COUNTA(A103:D103)=0,"",IF(OR(A103="",COUNT(B103:D103)&lt;3,C103&lt;0,D103&lt;0,D103&gt;C103,F103="Sai mã",F103="C"),"Thiếu/sai dữ liệu","Đủ"))</f>
        <v/>
      </c>
      <c r="I103" s="8" t="str">
        <f aca="false">IF(OR(H103&lt;&gt;"Đủ",COUNT('Nguồn tiền'!$B$4)=0),"",'Nguồn tiền'!$B$4+SUMIFS('Nguồn tiền'!$C$6:$C$25,'Nguồn tiền'!$B$6:$B$25,"&lt;="&amp;MAX(B103,'Phương án'!$B$9),'Nguồn tiền'!$D$6:$D$25,"Đủ")-'Tổng hợp'!$B$9-SUMIFS($E$6:$E$105,$B$6:$B$105,"&lt;="&amp;MAX(B103,'Phương án'!$B$9)))</f>
        <v/>
      </c>
      <c r="J103" s="4"/>
    </row>
    <row r="104" customFormat="false" ht="24" hidden="false" customHeight="true" outlineLevel="0" collapsed="false">
      <c r="A104" s="4"/>
      <c r="B104" s="3"/>
      <c r="C104" s="18"/>
      <c r="D104" s="18"/>
      <c r="E104" s="8" t="str">
        <f aca="false">IF(H104&lt;&gt;"Đủ","",C104-D104)</f>
        <v/>
      </c>
      <c r="F104" s="21" t="str">
        <f aca="false">IF(A104="","",IF(COUNTIFS('Danh mục'!$A$6:$A$65,A104)&lt;&gt;1,"Sai mã",INDEX('Danh mục'!$B$6:$B$65,MATCH(A104,'Danh mục'!$A$6:$A$65,0))))</f>
        <v/>
      </c>
      <c r="G104" s="21" t="str">
        <f aca="false">IF(OR(H104&lt;&gt;"Đủ",'Phương án'!$B$5="",'Phương án'!$B$8=""),"",IF(B104&lt;='Phương án'!$B$5,0,IF(B104&gt;'Phương án'!$B$14,99,(YEAR(B104)-YEAR('Phương án'!$B$5))*12+MONTH(B104)-MONTH('Phương án'!$B$5)+1-IF(B104&lt;EDATE('Phương án'!$B$5,(YEAR(B104)-YEAR('Phương án'!$B$5))*12+MONTH(B104)-MONTH('Phương án'!$B$5)),1,0))))</f>
        <v/>
      </c>
      <c r="H104" s="1" t="str">
        <f aca="false">IF(COUNTA(A104:D104)=0,"",IF(OR(A104="",COUNT(B104:D104)&lt;3,C104&lt;0,D104&lt;0,D104&gt;C104,F104="Sai mã",F104="C"),"Thiếu/sai dữ liệu","Đủ"))</f>
        <v/>
      </c>
      <c r="I104" s="8" t="str">
        <f aca="false">IF(OR(H104&lt;&gt;"Đủ",COUNT('Nguồn tiền'!$B$4)=0),"",'Nguồn tiền'!$B$4+SUMIFS('Nguồn tiền'!$C$6:$C$25,'Nguồn tiền'!$B$6:$B$25,"&lt;="&amp;MAX(B104,'Phương án'!$B$9),'Nguồn tiền'!$D$6:$D$25,"Đủ")-'Tổng hợp'!$B$9-SUMIFS($E$6:$E$105,$B$6:$B$105,"&lt;="&amp;MAX(B104,'Phương án'!$B$9)))</f>
        <v/>
      </c>
      <c r="J104" s="4"/>
    </row>
    <row r="105" customFormat="false" ht="24" hidden="false" customHeight="true" outlineLevel="0" collapsed="false">
      <c r="A105" s="4"/>
      <c r="B105" s="3"/>
      <c r="C105" s="18"/>
      <c r="D105" s="18"/>
      <c r="E105" s="8" t="str">
        <f aca="false">IF(H105&lt;&gt;"Đủ","",C105-D105)</f>
        <v/>
      </c>
      <c r="F105" s="21" t="str">
        <f aca="false">IF(A105="","",IF(COUNTIFS('Danh mục'!$A$6:$A$65,A105)&lt;&gt;1,"Sai mã",INDEX('Danh mục'!$B$6:$B$65,MATCH(A105,'Danh mục'!$A$6:$A$65,0))))</f>
        <v/>
      </c>
      <c r="G105" s="21" t="str">
        <f aca="false">IF(OR(H105&lt;&gt;"Đủ",'Phương án'!$B$5="",'Phương án'!$B$8=""),"",IF(B105&lt;='Phương án'!$B$5,0,IF(B105&gt;'Phương án'!$B$14,99,(YEAR(B105)-YEAR('Phương án'!$B$5))*12+MONTH(B105)-MONTH('Phương án'!$B$5)+1-IF(B105&lt;EDATE('Phương án'!$B$5,(YEAR(B105)-YEAR('Phương án'!$B$5))*12+MONTH(B105)-MONTH('Phương án'!$B$5)),1,0))))</f>
        <v/>
      </c>
      <c r="H105" s="1" t="str">
        <f aca="false">IF(COUNTA(A105:D105)=0,"",IF(OR(A105="",COUNT(B105:D105)&lt;3,C105&lt;0,D105&lt;0,D105&gt;C105,F105="Sai mã",F105="C"),"Thiếu/sai dữ liệu","Đủ"))</f>
        <v/>
      </c>
      <c r="I105" s="8" t="str">
        <f aca="false">IF(OR(H105&lt;&gt;"Đủ",COUNT('Nguồn tiền'!$B$4)=0),"",'Nguồn tiền'!$B$4+SUMIFS('Nguồn tiền'!$C$6:$C$25,'Nguồn tiền'!$B$6:$B$25,"&lt;="&amp;MAX(B105,'Phương án'!$B$9),'Nguồn tiền'!$D$6:$D$25,"Đủ")-'Tổng hợp'!$B$9-SUMIFS($E$6:$E$105,$B$6:$B$105,"&lt;="&amp;MAX(B105,'Phương án'!$B$9)))</f>
        <v/>
      </c>
      <c r="J105" s="4"/>
    </row>
    <row r="106" customFormat="false" ht="24" hidden="false" customHeight="tru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customFormat="false" ht="24" hidden="false" customHeight="tru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customFormat="false" ht="24" hidden="false" customHeight="tru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customFormat="false" ht="24" hidden="false" customHeight="tru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customFormat="false" ht="24" hidden="false" customHeight="tru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</row>
  </sheetData>
  <sheetProtection sheet="true" formatColumns="false" formatRows="false" insertRows="false" deleteRows="false" autoFilter="false"/>
  <conditionalFormatting sqref="I6:I105">
    <cfRule type="cellIs" priority="2" operator="lessThan" aboveAverage="0" equalAverage="0" bottom="0" percent="0" rank="0" text="" dxfId="0">
      <formula>0</formula>
    </cfRule>
  </conditionalFormatting>
  <conditionalFormatting sqref="H6:H105">
    <cfRule type="containsText" priority="3" operator="containsText" aboveAverage="0" equalAverage="0" bottom="0" percent="0" rank="0" text="Thiếu/sai" dxfId="0">
      <formula>NOT(ISERROR(SEARCH("Thiếu/sai",H6)))</formula>
    </cfRule>
  </conditionalFormatting>
  <dataValidations count="2">
    <dataValidation allowBlank="true" error="Nhập ngày theo định dạng ngày (vd 15/01/2027)." errorStyle="stop" errorTitle="Ngày không hợp lệ" operator="greaterThan" showDropDown="false" showErrorMessage="true" showInputMessage="false" sqref="B6:B105" type="date">
      <formula1>36526</formula1>
      <formula2>0</formula2>
    </dataValidation>
    <dataValidation allowBlank="true" error="Nhập số ≥ 0, đơn vị đồng." errorStyle="stop" errorTitle="Số không hợp lệ" operator="greaterThanOrEqual" showDropDown="false" showErrorMessage="true" showInputMessage="false" sqref="C6:D105" type="decimal">
      <formula1>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3" min="2" style="0" width="19"/>
    <col collapsed="false" customWidth="true" hidden="false" outlineLevel="0" max="4" min="4" style="0" width="30"/>
  </cols>
  <sheetData>
    <row r="1" customFormat="false" ht="24" hidden="false" customHeight="true" outlineLevel="0" collapsed="false">
      <c r="A1" s="1"/>
      <c r="B1" s="1"/>
      <c r="C1" s="1"/>
      <c r="D1" s="1"/>
    </row>
    <row r="2" customFormat="false" ht="24" hidden="false" customHeight="true" outlineLevel="0" collapsed="false">
      <c r="A2" s="2" t="s">
        <v>85</v>
      </c>
      <c r="B2" s="1"/>
      <c r="C2" s="1"/>
      <c r="D2" s="1"/>
    </row>
    <row r="3" customFormat="false" ht="24" hidden="false" customHeight="true" outlineLevel="0" collapsed="false">
      <c r="A3" s="1"/>
      <c r="B3" s="1"/>
      <c r="C3" s="1"/>
      <c r="D3" s="1"/>
    </row>
    <row r="4" customFormat="false" ht="24" hidden="false" customHeight="true" outlineLevel="0" collapsed="false">
      <c r="A4" s="1" t="s">
        <v>86</v>
      </c>
      <c r="B4" s="18"/>
      <c r="C4" s="1"/>
      <c r="D4" s="1"/>
    </row>
    <row r="5" customFormat="false" ht="39.75" hidden="false" customHeight="true" outlineLevel="0" collapsed="false">
      <c r="A5" s="17" t="s">
        <v>87</v>
      </c>
      <c r="B5" s="17" t="s">
        <v>88</v>
      </c>
      <c r="C5" s="17" t="s">
        <v>89</v>
      </c>
      <c r="D5" s="17" t="s">
        <v>74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</row>
    <row r="6" customFormat="false" ht="24" hidden="false" customHeight="true" outlineLevel="0" collapsed="false">
      <c r="A6" s="4"/>
      <c r="B6" s="3"/>
      <c r="C6" s="18"/>
      <c r="D6" s="1" t="str">
        <f aca="false">IF(COUNTA(A6:C6)=0,"",IF(OR(A6="",COUNT(B6:C6)&lt;2,C6&lt;0,B6&lt;='Phương án'!$B$9),"Thiếu/sai dữ liệu","Đủ"))</f>
        <v/>
      </c>
    </row>
    <row r="7" customFormat="false" ht="24" hidden="false" customHeight="true" outlineLevel="0" collapsed="false">
      <c r="A7" s="4"/>
      <c r="B7" s="3"/>
      <c r="C7" s="18"/>
      <c r="D7" s="1" t="str">
        <f aca="false">IF(COUNTA(A7:C7)=0,"",IF(OR(A7="",COUNT(B7:C7)&lt;2,C7&lt;0,B7&lt;='Phương án'!$B$9),"Thiếu/sai dữ liệu","Đủ"))</f>
        <v/>
      </c>
    </row>
    <row r="8" customFormat="false" ht="24" hidden="false" customHeight="true" outlineLevel="0" collapsed="false">
      <c r="A8" s="4"/>
      <c r="B8" s="3"/>
      <c r="C8" s="18"/>
      <c r="D8" s="1" t="str">
        <f aca="false">IF(COUNTA(A8:C8)=0,"",IF(OR(A8="",COUNT(B8:C8)&lt;2,C8&lt;0,B8&lt;='Phương án'!$B$9),"Thiếu/sai dữ liệu","Đủ"))</f>
        <v/>
      </c>
    </row>
    <row r="9" customFormat="false" ht="24" hidden="false" customHeight="true" outlineLevel="0" collapsed="false">
      <c r="A9" s="4"/>
      <c r="B9" s="3"/>
      <c r="C9" s="18"/>
      <c r="D9" s="1" t="str">
        <f aca="false">IF(COUNTA(A9:C9)=0,"",IF(OR(A9="",COUNT(B9:C9)&lt;2,C9&lt;0,B9&lt;='Phương án'!$B$9),"Thiếu/sai dữ liệu","Đủ"))</f>
        <v/>
      </c>
    </row>
    <row r="10" customFormat="false" ht="24" hidden="false" customHeight="true" outlineLevel="0" collapsed="false">
      <c r="A10" s="4"/>
      <c r="B10" s="3"/>
      <c r="C10" s="18"/>
      <c r="D10" s="1" t="str">
        <f aca="false">IF(COUNTA(A10:C10)=0,"",IF(OR(A10="",COUNT(B10:C10)&lt;2,C10&lt;0,B10&lt;='Phương án'!$B$9),"Thiếu/sai dữ liệu","Đủ"))</f>
        <v/>
      </c>
    </row>
    <row r="11" customFormat="false" ht="24" hidden="false" customHeight="true" outlineLevel="0" collapsed="false">
      <c r="A11" s="4"/>
      <c r="B11" s="3"/>
      <c r="C11" s="18"/>
      <c r="D11" s="1" t="str">
        <f aca="false">IF(COUNTA(A11:C11)=0,"",IF(OR(A11="",COUNT(B11:C11)&lt;2,C11&lt;0,B11&lt;='Phương án'!$B$9),"Thiếu/sai dữ liệu","Đủ"))</f>
        <v/>
      </c>
    </row>
    <row r="12" customFormat="false" ht="24" hidden="false" customHeight="true" outlineLevel="0" collapsed="false">
      <c r="A12" s="4"/>
      <c r="B12" s="3"/>
      <c r="C12" s="18"/>
      <c r="D12" s="1" t="str">
        <f aca="false">IF(COUNTA(A12:C12)=0,"",IF(OR(A12="",COUNT(B12:C12)&lt;2,C12&lt;0,B12&lt;='Phương án'!$B$9),"Thiếu/sai dữ liệu","Đủ"))</f>
        <v/>
      </c>
    </row>
    <row r="13" customFormat="false" ht="24" hidden="false" customHeight="true" outlineLevel="0" collapsed="false">
      <c r="A13" s="4"/>
      <c r="B13" s="3"/>
      <c r="C13" s="18"/>
      <c r="D13" s="1" t="str">
        <f aca="false">IF(COUNTA(A13:C13)=0,"",IF(OR(A13="",COUNT(B13:C13)&lt;2,C13&lt;0,B13&lt;='Phương án'!$B$9),"Thiếu/sai dữ liệu","Đủ"))</f>
        <v/>
      </c>
    </row>
    <row r="14" customFormat="false" ht="24" hidden="false" customHeight="true" outlineLevel="0" collapsed="false">
      <c r="A14" s="4"/>
      <c r="B14" s="3"/>
      <c r="C14" s="18"/>
      <c r="D14" s="1" t="str">
        <f aca="false">IF(COUNTA(A14:C14)=0,"",IF(OR(A14="",COUNT(B14:C14)&lt;2,C14&lt;0,B14&lt;='Phương án'!$B$9),"Thiếu/sai dữ liệu","Đủ"))</f>
        <v/>
      </c>
    </row>
    <row r="15" customFormat="false" ht="24" hidden="false" customHeight="true" outlineLevel="0" collapsed="false">
      <c r="A15" s="4"/>
      <c r="B15" s="3"/>
      <c r="C15" s="18"/>
      <c r="D15" s="1" t="str">
        <f aca="false">IF(COUNTA(A15:C15)=0,"",IF(OR(A15="",COUNT(B15:C15)&lt;2,C15&lt;0,B15&lt;='Phương án'!$B$9),"Thiếu/sai dữ liệu","Đủ"))</f>
        <v/>
      </c>
    </row>
    <row r="16" customFormat="false" ht="24" hidden="false" customHeight="true" outlineLevel="0" collapsed="false">
      <c r="A16" s="4"/>
      <c r="B16" s="3"/>
      <c r="C16" s="18"/>
      <c r="D16" s="1" t="str">
        <f aca="false">IF(COUNTA(A16:C16)=0,"",IF(OR(A16="",COUNT(B16:C16)&lt;2,C16&lt;0,B16&lt;='Phương án'!$B$9),"Thiếu/sai dữ liệu","Đủ"))</f>
        <v/>
      </c>
    </row>
    <row r="17" customFormat="false" ht="24" hidden="false" customHeight="true" outlineLevel="0" collapsed="false">
      <c r="A17" s="4"/>
      <c r="B17" s="3"/>
      <c r="C17" s="18"/>
      <c r="D17" s="1" t="str">
        <f aca="false">IF(COUNTA(A17:C17)=0,"",IF(OR(A17="",COUNT(B17:C17)&lt;2,C17&lt;0,B17&lt;='Phương án'!$B$9),"Thiếu/sai dữ liệu","Đủ"))</f>
        <v/>
      </c>
    </row>
    <row r="18" customFormat="false" ht="24" hidden="false" customHeight="true" outlineLevel="0" collapsed="false">
      <c r="A18" s="4"/>
      <c r="B18" s="3"/>
      <c r="C18" s="18"/>
      <c r="D18" s="1" t="str">
        <f aca="false">IF(COUNTA(A18:C18)=0,"",IF(OR(A18="",COUNT(B18:C18)&lt;2,C18&lt;0,B18&lt;='Phương án'!$B$9),"Thiếu/sai dữ liệu","Đủ"))</f>
        <v/>
      </c>
    </row>
    <row r="19" customFormat="false" ht="24" hidden="false" customHeight="true" outlineLevel="0" collapsed="false">
      <c r="A19" s="4"/>
      <c r="B19" s="3"/>
      <c r="C19" s="18"/>
      <c r="D19" s="1" t="str">
        <f aca="false">IF(COUNTA(A19:C19)=0,"",IF(OR(A19="",COUNT(B19:C19)&lt;2,C19&lt;0,B19&lt;='Phương án'!$B$9),"Thiếu/sai dữ liệu","Đủ"))</f>
        <v/>
      </c>
    </row>
    <row r="20" customFormat="false" ht="24" hidden="false" customHeight="true" outlineLevel="0" collapsed="false">
      <c r="A20" s="4"/>
      <c r="B20" s="3"/>
      <c r="C20" s="18"/>
      <c r="D20" s="1" t="str">
        <f aca="false">IF(COUNTA(A20:C20)=0,"",IF(OR(A20="",COUNT(B20:C20)&lt;2,C20&lt;0,B20&lt;='Phương án'!$B$9),"Thiếu/sai dữ liệu","Đủ"))</f>
        <v/>
      </c>
    </row>
    <row r="21" customFormat="false" ht="24" hidden="false" customHeight="true" outlineLevel="0" collapsed="false">
      <c r="A21" s="4"/>
      <c r="B21" s="3"/>
      <c r="C21" s="18"/>
      <c r="D21" s="1" t="str">
        <f aca="false">IF(COUNTA(A21:C21)=0,"",IF(OR(A21="",COUNT(B21:C21)&lt;2,C21&lt;0,B21&lt;='Phương án'!$B$9),"Thiếu/sai dữ liệu","Đủ"))</f>
        <v/>
      </c>
    </row>
    <row r="22" customFormat="false" ht="24" hidden="false" customHeight="true" outlineLevel="0" collapsed="false">
      <c r="A22" s="4"/>
      <c r="B22" s="3"/>
      <c r="C22" s="18"/>
      <c r="D22" s="1" t="str">
        <f aca="false">IF(COUNTA(A22:C22)=0,"",IF(OR(A22="",COUNT(B22:C22)&lt;2,C22&lt;0,B22&lt;='Phương án'!$B$9),"Thiếu/sai dữ liệu","Đủ"))</f>
        <v/>
      </c>
    </row>
    <row r="23" customFormat="false" ht="24" hidden="false" customHeight="true" outlineLevel="0" collapsed="false">
      <c r="A23" s="4"/>
      <c r="B23" s="3"/>
      <c r="C23" s="18"/>
      <c r="D23" s="1" t="str">
        <f aca="false">IF(COUNTA(A23:C23)=0,"",IF(OR(A23="",COUNT(B23:C23)&lt;2,C23&lt;0,B23&lt;='Phương án'!$B$9),"Thiếu/sai dữ liệu","Đủ"))</f>
        <v/>
      </c>
    </row>
    <row r="24" customFormat="false" ht="24" hidden="false" customHeight="true" outlineLevel="0" collapsed="false">
      <c r="A24" s="4"/>
      <c r="B24" s="3"/>
      <c r="C24" s="18"/>
      <c r="D24" s="1" t="str">
        <f aca="false">IF(COUNTA(A24:C24)=0,"",IF(OR(A24="",COUNT(B24:C24)&lt;2,C24&lt;0,B24&lt;='Phương án'!$B$9),"Thiếu/sai dữ liệu","Đủ"))</f>
        <v/>
      </c>
    </row>
    <row r="25" customFormat="false" ht="24" hidden="false" customHeight="true" outlineLevel="0" collapsed="false">
      <c r="A25" s="4"/>
      <c r="B25" s="3"/>
      <c r="C25" s="18"/>
      <c r="D25" s="1" t="str">
        <f aca="false">IF(COUNTA(A25:C25)=0,"",IF(OR(A25="",COUNT(B25:C25)&lt;2,C25&lt;0,B25&lt;='Phương án'!$B$9),"Thiếu/sai dữ liệu","Đủ"))</f>
        <v/>
      </c>
    </row>
    <row r="26" customFormat="false" ht="24" hidden="false" customHeight="true" outlineLevel="0" collapsed="false">
      <c r="A26" s="1"/>
      <c r="B26" s="1"/>
      <c r="C26" s="1"/>
      <c r="D26" s="1"/>
    </row>
    <row r="27" customFormat="false" ht="24" hidden="false" customHeight="true" outlineLevel="0" collapsed="false">
      <c r="A27" s="1"/>
      <c r="B27" s="1"/>
      <c r="C27" s="1"/>
      <c r="D27" s="1"/>
    </row>
    <row r="28" customFormat="false" ht="24" hidden="false" customHeight="true" outlineLevel="0" collapsed="false">
      <c r="A28" s="1" t="s">
        <v>90</v>
      </c>
      <c r="B28" s="1"/>
      <c r="C28" s="1"/>
      <c r="D28" s="1"/>
    </row>
    <row r="29" customFormat="false" ht="24" hidden="false" customHeight="true" outlineLevel="0" collapsed="false">
      <c r="A29" s="1"/>
      <c r="B29" s="1"/>
      <c r="C29" s="1"/>
      <c r="D29" s="1"/>
    </row>
    <row r="30" customFormat="false" ht="24" hidden="false" customHeight="true" outlineLevel="0" collapsed="false">
      <c r="A30" s="1"/>
      <c r="B30" s="1"/>
      <c r="C30" s="1"/>
      <c r="D30" s="1"/>
    </row>
    <row r="31" customFormat="false" ht="24" hidden="false" customHeight="true" outlineLevel="0" collapsed="false">
      <c r="A31" s="1"/>
      <c r="B31" s="1"/>
      <c r="C31" s="1"/>
      <c r="D31" s="1"/>
    </row>
    <row r="32" customFormat="false" ht="24" hidden="false" customHeight="true" outlineLevel="0" collapsed="false">
      <c r="A32" s="1"/>
      <c r="B32" s="1"/>
      <c r="C32" s="1"/>
      <c r="D32" s="1"/>
    </row>
    <row r="33" customFormat="false" ht="24" hidden="false" customHeight="true" outlineLevel="0" collapsed="false">
      <c r="A33" s="1"/>
      <c r="B33" s="1"/>
      <c r="C33" s="1"/>
      <c r="D33" s="1"/>
    </row>
    <row r="34" customFormat="false" ht="24" hidden="false" customHeight="true" outlineLevel="0" collapsed="false">
      <c r="A34" s="1"/>
      <c r="B34" s="1"/>
      <c r="C34" s="1"/>
      <c r="D34" s="1"/>
    </row>
    <row r="35" customFormat="false" ht="24" hidden="false" customHeight="true" outlineLevel="0" collapsed="false">
      <c r="A35" s="1"/>
      <c r="B35" s="1"/>
      <c r="C35" s="1"/>
      <c r="D35" s="1"/>
    </row>
    <row r="36" customFormat="false" ht="24" hidden="false" customHeight="true" outlineLevel="0" collapsed="false">
      <c r="A36" s="1"/>
      <c r="B36" s="1"/>
      <c r="C36" s="1"/>
      <c r="D36" s="1"/>
    </row>
    <row r="37" customFormat="false" ht="24" hidden="false" customHeight="true" outlineLevel="0" collapsed="false">
      <c r="A37" s="1"/>
      <c r="B37" s="1"/>
      <c r="C37" s="1"/>
      <c r="D37" s="1"/>
    </row>
    <row r="38" customFormat="false" ht="24" hidden="false" customHeight="true" outlineLevel="0" collapsed="false">
      <c r="A38" s="1"/>
      <c r="B38" s="1"/>
      <c r="C38" s="1"/>
      <c r="D38" s="1"/>
    </row>
    <row r="39" customFormat="false" ht="24" hidden="false" customHeight="true" outlineLevel="0" collapsed="false">
      <c r="A39" s="1"/>
      <c r="B39" s="1"/>
      <c r="C39" s="1"/>
      <c r="D39" s="1"/>
    </row>
    <row r="40" customFormat="false" ht="24" hidden="false" customHeight="true" outlineLevel="0" collapsed="false">
      <c r="A40" s="1"/>
      <c r="B40" s="1"/>
      <c r="C40" s="1"/>
      <c r="D40" s="1"/>
    </row>
    <row r="41" customFormat="false" ht="24" hidden="false" customHeight="true" outlineLevel="0" collapsed="false">
      <c r="A41" s="1"/>
      <c r="B41" s="1"/>
      <c r="C41" s="1"/>
      <c r="D41" s="1"/>
    </row>
    <row r="42" customFormat="false" ht="24" hidden="false" customHeight="true" outlineLevel="0" collapsed="false">
      <c r="A42" s="1"/>
      <c r="B42" s="1"/>
      <c r="C42" s="1"/>
      <c r="D42" s="1"/>
    </row>
    <row r="43" customFormat="false" ht="24" hidden="false" customHeight="true" outlineLevel="0" collapsed="false">
      <c r="A43" s="1"/>
      <c r="B43" s="1"/>
      <c r="C43" s="1"/>
      <c r="D43" s="1"/>
    </row>
    <row r="44" customFormat="false" ht="24" hidden="false" customHeight="true" outlineLevel="0" collapsed="false">
      <c r="A44" s="1"/>
      <c r="B44" s="1"/>
      <c r="C44" s="1"/>
      <c r="D44" s="1"/>
    </row>
    <row r="45" customFormat="false" ht="24" hidden="false" customHeight="true" outlineLevel="0" collapsed="false">
      <c r="A45" s="1"/>
      <c r="B45" s="1"/>
      <c r="C45" s="1"/>
      <c r="D45" s="1"/>
    </row>
    <row r="46" customFormat="false" ht="24" hidden="false" customHeight="true" outlineLevel="0" collapsed="false">
      <c r="A46" s="1"/>
      <c r="B46" s="1"/>
      <c r="C46" s="1"/>
      <c r="D46" s="1"/>
    </row>
    <row r="47" customFormat="false" ht="24" hidden="false" customHeight="true" outlineLevel="0" collapsed="false">
      <c r="A47" s="1"/>
      <c r="B47" s="1"/>
      <c r="C47" s="1"/>
      <c r="D47" s="1"/>
    </row>
    <row r="48" customFormat="false" ht="24" hidden="false" customHeight="true" outlineLevel="0" collapsed="false">
      <c r="A48" s="1"/>
      <c r="B48" s="1"/>
      <c r="C48" s="1"/>
      <c r="D48" s="1"/>
    </row>
    <row r="49" customFormat="false" ht="24" hidden="false" customHeight="true" outlineLevel="0" collapsed="false">
      <c r="A49" s="1"/>
      <c r="B49" s="1"/>
      <c r="C49" s="1"/>
      <c r="D49" s="1"/>
    </row>
    <row r="50" customFormat="false" ht="24" hidden="false" customHeight="true" outlineLevel="0" collapsed="false">
      <c r="A50" s="1"/>
      <c r="B50" s="1"/>
      <c r="C50" s="1"/>
      <c r="D50" s="1"/>
    </row>
    <row r="51" customFormat="false" ht="24" hidden="false" customHeight="true" outlineLevel="0" collapsed="false">
      <c r="A51" s="1"/>
      <c r="B51" s="1"/>
      <c r="C51" s="1"/>
      <c r="D51" s="1"/>
    </row>
    <row r="52" customFormat="false" ht="24" hidden="false" customHeight="true" outlineLevel="0" collapsed="false">
      <c r="A52" s="1"/>
      <c r="B52" s="1"/>
      <c r="C52" s="1"/>
      <c r="D52" s="1"/>
    </row>
    <row r="53" customFormat="false" ht="24" hidden="false" customHeight="true" outlineLevel="0" collapsed="false">
      <c r="A53" s="1"/>
      <c r="B53" s="1"/>
      <c r="C53" s="1"/>
      <c r="D53" s="1"/>
    </row>
    <row r="54" customFormat="false" ht="24" hidden="false" customHeight="true" outlineLevel="0" collapsed="false">
      <c r="A54" s="1"/>
      <c r="B54" s="1"/>
      <c r="C54" s="1"/>
      <c r="D54" s="1"/>
    </row>
    <row r="55" customFormat="false" ht="24" hidden="false" customHeight="true" outlineLevel="0" collapsed="false">
      <c r="A55" s="1"/>
      <c r="B55" s="1"/>
      <c r="C55" s="1"/>
      <c r="D55" s="1"/>
    </row>
    <row r="56" customFormat="false" ht="24" hidden="false" customHeight="true" outlineLevel="0" collapsed="false">
      <c r="A56" s="1"/>
      <c r="B56" s="1"/>
      <c r="C56" s="1"/>
      <c r="D56" s="1"/>
    </row>
    <row r="57" customFormat="false" ht="24" hidden="false" customHeight="true" outlineLevel="0" collapsed="false">
      <c r="A57" s="1"/>
      <c r="B57" s="1"/>
      <c r="C57" s="1"/>
      <c r="D57" s="1"/>
    </row>
    <row r="58" customFormat="false" ht="24" hidden="false" customHeight="true" outlineLevel="0" collapsed="false">
      <c r="A58" s="1"/>
      <c r="B58" s="1"/>
      <c r="C58" s="1"/>
      <c r="D58" s="1"/>
    </row>
    <row r="59" customFormat="false" ht="24" hidden="false" customHeight="true" outlineLevel="0" collapsed="false">
      <c r="A59" s="1"/>
      <c r="B59" s="1"/>
      <c r="C59" s="1"/>
      <c r="D59" s="1"/>
    </row>
    <row r="60" customFormat="false" ht="24" hidden="false" customHeight="true" outlineLevel="0" collapsed="false">
      <c r="A60" s="1"/>
      <c r="B60" s="1"/>
      <c r="C60" s="1"/>
      <c r="D60" s="1"/>
    </row>
    <row r="61" customFormat="false" ht="24" hidden="false" customHeight="true" outlineLevel="0" collapsed="false">
      <c r="A61" s="1"/>
      <c r="B61" s="1"/>
      <c r="C61" s="1"/>
      <c r="D61" s="1"/>
    </row>
    <row r="62" customFormat="false" ht="24" hidden="false" customHeight="true" outlineLevel="0" collapsed="false">
      <c r="A62" s="1"/>
      <c r="B62" s="1"/>
      <c r="C62" s="1"/>
      <c r="D62" s="1"/>
    </row>
    <row r="63" customFormat="false" ht="24" hidden="false" customHeight="true" outlineLevel="0" collapsed="false">
      <c r="A63" s="1"/>
      <c r="B63" s="1"/>
      <c r="C63" s="1"/>
      <c r="D63" s="1"/>
    </row>
    <row r="64" customFormat="false" ht="24" hidden="false" customHeight="true" outlineLevel="0" collapsed="false">
      <c r="A64" s="1"/>
      <c r="B64" s="1"/>
      <c r="C64" s="1"/>
      <c r="D64" s="1"/>
    </row>
    <row r="65" customFormat="false" ht="24" hidden="false" customHeight="true" outlineLevel="0" collapsed="false">
      <c r="A65" s="1"/>
      <c r="B65" s="1"/>
      <c r="C65" s="1"/>
      <c r="D65" s="1"/>
    </row>
    <row r="66" customFormat="false" ht="24" hidden="false" customHeight="true" outlineLevel="0" collapsed="false">
      <c r="A66" s="1"/>
      <c r="B66" s="1"/>
      <c r="C66" s="1"/>
      <c r="D66" s="1"/>
    </row>
    <row r="67" customFormat="false" ht="24" hidden="false" customHeight="true" outlineLevel="0" collapsed="false">
      <c r="A67" s="1"/>
      <c r="B67" s="1"/>
      <c r="C67" s="1"/>
      <c r="D67" s="1"/>
    </row>
    <row r="68" customFormat="false" ht="24" hidden="false" customHeight="true" outlineLevel="0" collapsed="false">
      <c r="A68" s="1"/>
      <c r="B68" s="1"/>
      <c r="C68" s="1"/>
      <c r="D68" s="1"/>
    </row>
    <row r="69" customFormat="false" ht="24" hidden="false" customHeight="true" outlineLevel="0" collapsed="false">
      <c r="A69" s="1"/>
      <c r="B69" s="1"/>
      <c r="C69" s="1"/>
      <c r="D69" s="1"/>
    </row>
    <row r="70" customFormat="false" ht="24" hidden="false" customHeight="true" outlineLevel="0" collapsed="false">
      <c r="A70" s="1"/>
      <c r="B70" s="1"/>
      <c r="C70" s="1"/>
      <c r="D70" s="1"/>
    </row>
    <row r="71" customFormat="false" ht="24" hidden="false" customHeight="true" outlineLevel="0" collapsed="false">
      <c r="A71" s="1"/>
      <c r="B71" s="1"/>
      <c r="C71" s="1"/>
      <c r="D71" s="1"/>
    </row>
    <row r="72" customFormat="false" ht="24" hidden="false" customHeight="true" outlineLevel="0" collapsed="false">
      <c r="A72" s="1"/>
      <c r="B72" s="1"/>
      <c r="C72" s="1"/>
      <c r="D72" s="1"/>
    </row>
    <row r="73" customFormat="false" ht="24" hidden="false" customHeight="true" outlineLevel="0" collapsed="false">
      <c r="A73" s="1"/>
      <c r="B73" s="1"/>
      <c r="C73" s="1"/>
      <c r="D73" s="1"/>
    </row>
    <row r="74" customFormat="false" ht="24" hidden="false" customHeight="true" outlineLevel="0" collapsed="false">
      <c r="A74" s="1"/>
      <c r="B74" s="1"/>
      <c r="C74" s="1"/>
      <c r="D74" s="1"/>
    </row>
    <row r="75" customFormat="false" ht="24" hidden="false" customHeight="true" outlineLevel="0" collapsed="false">
      <c r="A75" s="1"/>
      <c r="B75" s="1"/>
      <c r="C75" s="1"/>
      <c r="D75" s="1"/>
    </row>
    <row r="76" customFormat="false" ht="24" hidden="false" customHeight="true" outlineLevel="0" collapsed="false">
      <c r="A76" s="1"/>
      <c r="B76" s="1"/>
      <c r="C76" s="1"/>
      <c r="D76" s="1"/>
    </row>
    <row r="77" customFormat="false" ht="24" hidden="false" customHeight="true" outlineLevel="0" collapsed="false">
      <c r="A77" s="1"/>
      <c r="B77" s="1"/>
      <c r="C77" s="1"/>
      <c r="D77" s="1"/>
    </row>
    <row r="78" customFormat="false" ht="24" hidden="false" customHeight="true" outlineLevel="0" collapsed="false">
      <c r="A78" s="1"/>
      <c r="B78" s="1"/>
      <c r="C78" s="1"/>
      <c r="D78" s="1"/>
    </row>
    <row r="79" customFormat="false" ht="24" hidden="false" customHeight="true" outlineLevel="0" collapsed="false">
      <c r="A79" s="1"/>
      <c r="B79" s="1"/>
      <c r="C79" s="1"/>
      <c r="D79" s="1"/>
    </row>
    <row r="80" customFormat="false" ht="24" hidden="false" customHeight="true" outlineLevel="0" collapsed="false">
      <c r="A80" s="1"/>
      <c r="B80" s="1"/>
      <c r="C80" s="1"/>
      <c r="D80" s="1"/>
    </row>
    <row r="81" customFormat="false" ht="24" hidden="false" customHeight="true" outlineLevel="0" collapsed="false">
      <c r="A81" s="1"/>
      <c r="B81" s="1"/>
      <c r="C81" s="1"/>
      <c r="D81" s="1"/>
    </row>
    <row r="82" customFormat="false" ht="24" hidden="false" customHeight="true" outlineLevel="0" collapsed="false">
      <c r="A82" s="1"/>
      <c r="B82" s="1"/>
      <c r="C82" s="1"/>
      <c r="D82" s="1"/>
    </row>
    <row r="83" customFormat="false" ht="24" hidden="false" customHeight="true" outlineLevel="0" collapsed="false">
      <c r="A83" s="1"/>
      <c r="B83" s="1"/>
      <c r="C83" s="1"/>
      <c r="D83" s="1"/>
    </row>
    <row r="84" customFormat="false" ht="24" hidden="false" customHeight="true" outlineLevel="0" collapsed="false">
      <c r="A84" s="1"/>
      <c r="B84" s="1"/>
      <c r="C84" s="1"/>
      <c r="D84" s="1"/>
    </row>
    <row r="85" customFormat="false" ht="24" hidden="false" customHeight="true" outlineLevel="0" collapsed="false">
      <c r="A85" s="1"/>
      <c r="B85" s="1"/>
      <c r="C85" s="1"/>
      <c r="D85" s="1"/>
    </row>
    <row r="86" customFormat="false" ht="24" hidden="false" customHeight="true" outlineLevel="0" collapsed="false">
      <c r="A86" s="1"/>
      <c r="B86" s="1"/>
      <c r="C86" s="1"/>
      <c r="D86" s="1"/>
    </row>
    <row r="87" customFormat="false" ht="24" hidden="false" customHeight="true" outlineLevel="0" collapsed="false">
      <c r="A87" s="1"/>
      <c r="B87" s="1"/>
      <c r="C87" s="1"/>
      <c r="D87" s="1"/>
    </row>
    <row r="88" customFormat="false" ht="24" hidden="false" customHeight="true" outlineLevel="0" collapsed="false">
      <c r="A88" s="1"/>
      <c r="B88" s="1"/>
      <c r="C88" s="1"/>
      <c r="D88" s="1"/>
    </row>
    <row r="89" customFormat="false" ht="24" hidden="false" customHeight="true" outlineLevel="0" collapsed="false">
      <c r="A89" s="1"/>
      <c r="B89" s="1"/>
      <c r="C89" s="1"/>
      <c r="D89" s="1"/>
    </row>
    <row r="90" customFormat="false" ht="24" hidden="false" customHeight="true" outlineLevel="0" collapsed="false">
      <c r="A90" s="1"/>
      <c r="B90" s="1"/>
      <c r="C90" s="1"/>
      <c r="D90" s="1"/>
    </row>
    <row r="91" customFormat="false" ht="24" hidden="false" customHeight="true" outlineLevel="0" collapsed="false">
      <c r="A91" s="1"/>
      <c r="B91" s="1"/>
      <c r="C91" s="1"/>
      <c r="D91" s="1"/>
    </row>
    <row r="92" customFormat="false" ht="24" hidden="false" customHeight="true" outlineLevel="0" collapsed="false">
      <c r="A92" s="1"/>
      <c r="B92" s="1"/>
      <c r="C92" s="1"/>
      <c r="D92" s="1"/>
    </row>
    <row r="93" customFormat="false" ht="24" hidden="false" customHeight="true" outlineLevel="0" collapsed="false">
      <c r="A93" s="1"/>
      <c r="B93" s="1"/>
      <c r="C93" s="1"/>
      <c r="D93" s="1"/>
    </row>
    <row r="94" customFormat="false" ht="24" hidden="false" customHeight="true" outlineLevel="0" collapsed="false">
      <c r="A94" s="1"/>
      <c r="B94" s="1"/>
      <c r="C94" s="1"/>
      <c r="D94" s="1"/>
    </row>
    <row r="95" customFormat="false" ht="24" hidden="false" customHeight="true" outlineLevel="0" collapsed="false">
      <c r="A95" s="1"/>
      <c r="B95" s="1"/>
      <c r="C95" s="1"/>
      <c r="D95" s="1"/>
    </row>
    <row r="96" customFormat="false" ht="24" hidden="false" customHeight="true" outlineLevel="0" collapsed="false">
      <c r="A96" s="1"/>
      <c r="B96" s="1"/>
      <c r="C96" s="1"/>
      <c r="D96" s="1"/>
    </row>
    <row r="97" customFormat="false" ht="24" hidden="false" customHeight="true" outlineLevel="0" collapsed="false">
      <c r="A97" s="1"/>
      <c r="B97" s="1"/>
      <c r="C97" s="1"/>
      <c r="D97" s="1"/>
    </row>
    <row r="98" customFormat="false" ht="24" hidden="false" customHeight="true" outlineLevel="0" collapsed="false">
      <c r="A98" s="1"/>
      <c r="B98" s="1"/>
      <c r="C98" s="1"/>
      <c r="D98" s="1"/>
    </row>
    <row r="99" customFormat="false" ht="24" hidden="false" customHeight="true" outlineLevel="0" collapsed="false">
      <c r="A99" s="1"/>
      <c r="B99" s="1"/>
      <c r="C99" s="1"/>
      <c r="D99" s="1"/>
    </row>
    <row r="100" customFormat="false" ht="24" hidden="false" customHeight="true" outlineLevel="0" collapsed="false">
      <c r="A100" s="1"/>
      <c r="B100" s="1"/>
      <c r="C100" s="1"/>
      <c r="D100" s="1"/>
    </row>
    <row r="101" customFormat="false" ht="24" hidden="false" customHeight="true" outlineLevel="0" collapsed="false">
      <c r="A101" s="1"/>
      <c r="B101" s="1"/>
      <c r="C101" s="1"/>
      <c r="D101" s="1"/>
    </row>
    <row r="102" customFormat="false" ht="24" hidden="false" customHeight="true" outlineLevel="0" collapsed="false">
      <c r="A102" s="1"/>
      <c r="B102" s="1"/>
      <c r="C102" s="1"/>
      <c r="D102" s="1"/>
    </row>
    <row r="103" customFormat="false" ht="24" hidden="false" customHeight="true" outlineLevel="0" collapsed="false">
      <c r="A103" s="1"/>
      <c r="B103" s="1"/>
      <c r="C103" s="1"/>
      <c r="D103" s="1"/>
    </row>
    <row r="104" customFormat="false" ht="24" hidden="false" customHeight="true" outlineLevel="0" collapsed="false">
      <c r="A104" s="1"/>
      <c r="B104" s="1"/>
      <c r="C104" s="1"/>
      <c r="D104" s="1"/>
    </row>
    <row r="105" customFormat="false" ht="24" hidden="false" customHeight="true" outlineLevel="0" collapsed="false">
      <c r="A105" s="1"/>
      <c r="B105" s="1"/>
      <c r="C105" s="1"/>
      <c r="D105" s="1"/>
    </row>
    <row r="106" customFormat="false" ht="24" hidden="false" customHeight="true" outlineLevel="0" collapsed="false">
      <c r="A106" s="1"/>
      <c r="B106" s="1"/>
      <c r="C106" s="1"/>
      <c r="D106" s="1"/>
    </row>
    <row r="107" customFormat="false" ht="24" hidden="false" customHeight="true" outlineLevel="0" collapsed="false">
      <c r="A107" s="1"/>
      <c r="B107" s="1"/>
      <c r="C107" s="1"/>
      <c r="D107" s="1"/>
    </row>
    <row r="108" customFormat="false" ht="24" hidden="false" customHeight="true" outlineLevel="0" collapsed="false">
      <c r="A108" s="1"/>
      <c r="B108" s="1"/>
      <c r="C108" s="1"/>
      <c r="D108" s="1"/>
    </row>
    <row r="109" customFormat="false" ht="24" hidden="false" customHeight="true" outlineLevel="0" collapsed="false">
      <c r="A109" s="1"/>
      <c r="B109" s="1"/>
      <c r="C109" s="1"/>
      <c r="D109" s="1"/>
    </row>
    <row r="110" customFormat="false" ht="24" hidden="false" customHeight="true" outlineLevel="0" collapsed="false">
      <c r="A110" s="1"/>
      <c r="B110" s="1"/>
      <c r="C110" s="1"/>
      <c r="D110" s="1"/>
    </row>
  </sheetData>
  <sheetProtection sheet="true" formatColumns="false" formatRows="false" insertRows="false" deleteRows="false" autoFilter="false"/>
  <conditionalFormatting sqref="D6:D25">
    <cfRule type="containsText" priority="2" operator="containsText" aboveAverage="0" equalAverage="0" bottom="0" percent="0" rank="0" text="Thiếu/sai" dxfId="0">
      <formula>NOT(ISERROR(SEARCH("Thiếu/sai",D6)))</formula>
    </cfRule>
  </conditionalFormatting>
  <dataValidations count="2">
    <dataValidation allowBlank="true" error="Nhập ngày theo định dạng ngày (vd 15/01/2027)." errorStyle="stop" errorTitle="Ngày không hợp lệ" operator="greaterThan" showDropDown="false" showErrorMessage="true" showInputMessage="false" sqref="B6:B25" type="date">
      <formula1>36526</formula1>
      <formula2>0</formula2>
    </dataValidation>
    <dataValidation allowBlank="true" error="Nhập số ≥ 0, đơn vị đồng." errorStyle="stop" errorTitle="Số không hợp lệ" operator="greaterThanOrEqual" showDropDown="false" showErrorMessage="true" showInputMessage="false" sqref="B4 C6:C25" type="decimal">
      <formula1>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5"/>
    <col collapsed="false" customWidth="true" hidden="false" outlineLevel="0" max="2" min="2" style="0" width="23"/>
    <col collapsed="false" customWidth="true" hidden="false" outlineLevel="0" max="5" min="3" style="0" width="22"/>
  </cols>
  <sheetData>
    <row r="1" customFormat="false" ht="24" hidden="false" customHeight="true" outlineLevel="0" collapsed="false">
      <c r="A1" s="1"/>
      <c r="B1" s="1"/>
      <c r="C1" s="1"/>
      <c r="D1" s="1"/>
      <c r="E1" s="1"/>
    </row>
    <row r="2" customFormat="false" ht="24" hidden="false" customHeight="true" outlineLevel="0" collapsed="false">
      <c r="A2" s="2" t="s">
        <v>91</v>
      </c>
      <c r="B2" s="1"/>
      <c r="C2" s="1"/>
      <c r="D2" s="1"/>
      <c r="E2" s="1"/>
    </row>
    <row r="3" customFormat="false" ht="24" hidden="false" customHeight="true" outlineLevel="0" collapsed="false">
      <c r="A3" s="1" t="s">
        <v>92</v>
      </c>
      <c r="B3" s="1"/>
      <c r="C3" s="1"/>
      <c r="D3" s="1"/>
      <c r="E3" s="1"/>
    </row>
    <row r="4" customFormat="false" ht="24" hidden="false" customHeight="true" outlineLevel="0" collapsed="false">
      <c r="A4" s="1"/>
      <c r="B4" s="1"/>
      <c r="C4" s="1"/>
      <c r="D4" s="1"/>
      <c r="E4" s="1"/>
    </row>
    <row r="5" customFormat="false" ht="39.75" hidden="false" customHeight="true" outlineLevel="0" collapsed="false">
      <c r="A5" s="7" t="s">
        <v>93</v>
      </c>
      <c r="B5" s="7" t="s">
        <v>23</v>
      </c>
      <c r="C5" s="1"/>
      <c r="D5" s="1"/>
      <c r="E5" s="1"/>
    </row>
    <row r="6" customFormat="false" ht="24" hidden="false" customHeight="true" outlineLevel="0" collapsed="false">
      <c r="A6" s="1" t="s">
        <v>94</v>
      </c>
      <c r="B6" s="22" t="n">
        <v>240000000</v>
      </c>
      <c r="C6" s="1"/>
      <c r="D6" s="1"/>
      <c r="E6" s="1"/>
    </row>
    <row r="7" customFormat="false" ht="24" hidden="false" customHeight="true" outlineLevel="0" collapsed="false">
      <c r="A7" s="1" t="s">
        <v>95</v>
      </c>
      <c r="B7" s="22" t="n">
        <v>60000000</v>
      </c>
      <c r="C7" s="1"/>
      <c r="D7" s="1"/>
      <c r="E7" s="1"/>
    </row>
    <row r="8" customFormat="false" ht="24" hidden="false" customHeight="true" outlineLevel="0" collapsed="false">
      <c r="A8" s="1" t="s">
        <v>96</v>
      </c>
      <c r="B8" s="22" t="n">
        <v>30000000</v>
      </c>
      <c r="C8" s="1"/>
      <c r="D8" s="1"/>
      <c r="E8" s="1"/>
    </row>
    <row r="9" customFormat="false" ht="24" hidden="false" customHeight="true" outlineLevel="0" collapsed="false">
      <c r="A9" s="1" t="s">
        <v>97</v>
      </c>
      <c r="B9" s="22" t="n">
        <v>20000000</v>
      </c>
      <c r="C9" s="1"/>
      <c r="D9" s="1"/>
      <c r="E9" s="1"/>
    </row>
    <row r="10" customFormat="false" ht="24" hidden="false" customHeight="true" outlineLevel="0" collapsed="false">
      <c r="A10" s="1" t="s">
        <v>71</v>
      </c>
      <c r="B10" s="22" t="n">
        <v>50000000</v>
      </c>
      <c r="C10" s="1"/>
      <c r="D10" s="1"/>
      <c r="E10" s="1"/>
    </row>
    <row r="11" customFormat="false" ht="24" hidden="false" customHeight="true" outlineLevel="0" collapsed="false">
      <c r="A11" s="1" t="s">
        <v>98</v>
      </c>
      <c r="B11" s="22" t="n">
        <v>250000000</v>
      </c>
      <c r="C11" s="1"/>
      <c r="D11" s="1"/>
      <c r="E11" s="1"/>
    </row>
    <row r="12" customFormat="false" ht="24" hidden="false" customHeight="true" outlineLevel="0" collapsed="false">
      <c r="A12" s="1" t="s">
        <v>99</v>
      </c>
      <c r="B12" s="8" t="n">
        <f aca="false">SUM(B6:B9)</f>
        <v>350000000</v>
      </c>
      <c r="C12" s="1"/>
      <c r="D12" s="1"/>
      <c r="E12" s="1"/>
    </row>
    <row r="13" customFormat="false" ht="24" hidden="false" customHeight="true" outlineLevel="0" collapsed="false">
      <c r="A13" s="1" t="s">
        <v>28</v>
      </c>
      <c r="B13" s="8" t="n">
        <f aca="false">B12-B10</f>
        <v>300000000</v>
      </c>
      <c r="C13" s="1"/>
      <c r="D13" s="1"/>
      <c r="E13" s="1"/>
    </row>
    <row r="14" customFormat="false" ht="24" hidden="false" customHeight="true" outlineLevel="0" collapsed="false">
      <c r="A14" s="1" t="s">
        <v>100</v>
      </c>
      <c r="B14" s="8" t="n">
        <f aca="false">B11-B13</f>
        <v>-50000000</v>
      </c>
      <c r="C14" s="1"/>
      <c r="D14" s="1"/>
      <c r="E14" s="1"/>
    </row>
    <row r="15" customFormat="false" ht="24" hidden="false" customHeight="true" outlineLevel="0" collapsed="false">
      <c r="A15" s="1"/>
      <c r="B15" s="8"/>
      <c r="C15" s="1"/>
      <c r="D15" s="1"/>
      <c r="E15" s="1"/>
    </row>
    <row r="16" customFormat="false" ht="24" hidden="false" customHeight="true" outlineLevel="0" collapsed="false">
      <c r="A16" s="1"/>
      <c r="B16" s="8"/>
      <c r="C16" s="1"/>
      <c r="D16" s="1"/>
      <c r="E16" s="1"/>
    </row>
    <row r="17" customFormat="false" ht="24" hidden="false" customHeight="true" outlineLevel="0" collapsed="false">
      <c r="A17" s="1" t="s">
        <v>101</v>
      </c>
      <c r="B17" s="8" t="n">
        <v>24000000</v>
      </c>
      <c r="C17" s="1"/>
      <c r="D17" s="1"/>
      <c r="E17" s="1"/>
    </row>
    <row r="18" customFormat="false" ht="24" hidden="false" customHeight="true" outlineLevel="0" collapsed="false">
      <c r="A18" s="1" t="s">
        <v>102</v>
      </c>
      <c r="B18" s="8" t="n">
        <v>36000000</v>
      </c>
      <c r="C18" s="1"/>
      <c r="D18" s="1"/>
      <c r="E18" s="1"/>
    </row>
    <row r="19" customFormat="false" ht="24" hidden="false" customHeight="true" outlineLevel="0" collapsed="false">
      <c r="A19" s="1" t="s">
        <v>103</v>
      </c>
      <c r="B19" s="8" t="n">
        <f aca="false">SUM(B17:B18)</f>
        <v>60000000</v>
      </c>
      <c r="C19" s="1"/>
      <c r="D19" s="1"/>
      <c r="E19" s="1"/>
    </row>
    <row r="20" customFormat="false" ht="24" hidden="false" customHeight="true" outlineLevel="0" collapsed="false">
      <c r="A20" s="1"/>
      <c r="B20" s="8"/>
      <c r="C20" s="1"/>
      <c r="D20" s="1"/>
      <c r="E20" s="1"/>
    </row>
    <row r="21" customFormat="false" ht="24" hidden="false" customHeight="true" outlineLevel="0" collapsed="false">
      <c r="A21" s="1" t="s">
        <v>104</v>
      </c>
      <c r="B21" s="1"/>
      <c r="C21" s="1"/>
      <c r="D21" s="1"/>
      <c r="E21" s="1"/>
    </row>
    <row r="22" customFormat="false" ht="24" hidden="false" customHeight="true" outlineLevel="0" collapsed="false">
      <c r="A22" s="1"/>
      <c r="B22" s="1"/>
      <c r="C22" s="1"/>
      <c r="D22" s="1"/>
      <c r="E22" s="1"/>
    </row>
    <row r="23" customFormat="false" ht="24" hidden="false" customHeight="true" outlineLevel="0" collapsed="false">
      <c r="A23" s="1" t="s">
        <v>105</v>
      </c>
      <c r="B23" s="1"/>
      <c r="C23" s="1"/>
      <c r="D23" s="1"/>
      <c r="E23" s="1"/>
    </row>
    <row r="24" customFormat="false" ht="24" hidden="false" customHeight="true" outlineLevel="0" collapsed="false">
      <c r="A24" s="23" t="s">
        <v>106</v>
      </c>
      <c r="B24" s="1"/>
      <c r="C24" s="1"/>
      <c r="D24" s="1"/>
      <c r="E24" s="1"/>
    </row>
    <row r="25" customFormat="false" ht="24" hidden="false" customHeight="true" outlineLevel="0" collapsed="false">
      <c r="A25" s="1"/>
      <c r="B25" s="1"/>
      <c r="C25" s="1"/>
      <c r="D25" s="1"/>
      <c r="E25" s="1"/>
    </row>
    <row r="26" customFormat="false" ht="24" hidden="false" customHeight="true" outlineLevel="0" collapsed="false">
      <c r="A26" s="1"/>
      <c r="B26" s="1"/>
      <c r="C26" s="1"/>
      <c r="D26" s="1"/>
      <c r="E26" s="1"/>
    </row>
    <row r="27" customFormat="false" ht="24" hidden="false" customHeight="true" outlineLevel="0" collapsed="false">
      <c r="A27" s="1"/>
      <c r="B27" s="1"/>
      <c r="C27" s="1"/>
      <c r="D27" s="1"/>
      <c r="E27" s="1"/>
    </row>
    <row r="28" customFormat="false" ht="24" hidden="false" customHeight="true" outlineLevel="0" collapsed="false">
      <c r="A28" s="1"/>
      <c r="B28" s="1"/>
      <c r="C28" s="1"/>
      <c r="D28" s="1"/>
      <c r="E28" s="1"/>
    </row>
    <row r="29" customFormat="false" ht="24" hidden="false" customHeight="true" outlineLevel="0" collapsed="false">
      <c r="A29" s="1"/>
      <c r="B29" s="1"/>
      <c r="C29" s="1"/>
      <c r="D29" s="1"/>
      <c r="E29" s="1"/>
    </row>
    <row r="30" customFormat="false" ht="24" hidden="false" customHeight="true" outlineLevel="0" collapsed="false">
      <c r="A30" s="1"/>
      <c r="B30" s="1"/>
      <c r="C30" s="1"/>
      <c r="D30" s="1"/>
      <c r="E30" s="1"/>
    </row>
    <row r="31" customFormat="false" ht="24" hidden="false" customHeight="true" outlineLevel="0" collapsed="false">
      <c r="A31" s="1"/>
      <c r="B31" s="1"/>
      <c r="C31" s="1"/>
      <c r="D31" s="1"/>
      <c r="E31" s="1"/>
    </row>
    <row r="32" customFormat="false" ht="24" hidden="false" customHeight="true" outlineLevel="0" collapsed="false">
      <c r="A32" s="1"/>
      <c r="B32" s="1"/>
      <c r="C32" s="1"/>
      <c r="D32" s="1"/>
      <c r="E32" s="1"/>
    </row>
    <row r="33" customFormat="false" ht="24" hidden="false" customHeight="true" outlineLevel="0" collapsed="false">
      <c r="A33" s="1"/>
      <c r="B33" s="1"/>
      <c r="C33" s="1"/>
      <c r="D33" s="1"/>
      <c r="E33" s="1"/>
    </row>
    <row r="34" customFormat="false" ht="24" hidden="false" customHeight="true" outlineLevel="0" collapsed="false">
      <c r="A34" s="1"/>
      <c r="B34" s="1"/>
      <c r="C34" s="1"/>
      <c r="D34" s="1"/>
      <c r="E34" s="1"/>
    </row>
    <row r="35" customFormat="false" ht="24" hidden="false" customHeight="true" outlineLevel="0" collapsed="false">
      <c r="A35" s="1"/>
      <c r="B35" s="1"/>
      <c r="C35" s="1"/>
      <c r="D35" s="1"/>
      <c r="E35" s="1"/>
    </row>
    <row r="36" customFormat="false" ht="24" hidden="false" customHeight="true" outlineLevel="0" collapsed="false">
      <c r="A36" s="1"/>
      <c r="B36" s="1"/>
      <c r="C36" s="1"/>
      <c r="D36" s="1"/>
      <c r="E36" s="1"/>
    </row>
    <row r="37" customFormat="false" ht="24" hidden="false" customHeight="true" outlineLevel="0" collapsed="false">
      <c r="A37" s="1"/>
      <c r="B37" s="1"/>
      <c r="C37" s="1"/>
      <c r="D37" s="1"/>
      <c r="E37" s="1"/>
    </row>
    <row r="38" customFormat="false" ht="24" hidden="false" customHeight="true" outlineLevel="0" collapsed="false">
      <c r="A38" s="1"/>
      <c r="B38" s="1"/>
      <c r="C38" s="1"/>
      <c r="D38" s="1"/>
      <c r="E38" s="1"/>
    </row>
    <row r="39" customFormat="false" ht="24" hidden="false" customHeight="true" outlineLevel="0" collapsed="false">
      <c r="A39" s="1"/>
      <c r="B39" s="1"/>
      <c r="C39" s="1"/>
      <c r="D39" s="1"/>
      <c r="E39" s="1"/>
    </row>
    <row r="40" customFormat="false" ht="24" hidden="false" customHeight="true" outlineLevel="0" collapsed="false">
      <c r="A40" s="1"/>
      <c r="B40" s="1"/>
      <c r="C40" s="1"/>
      <c r="D40" s="1"/>
      <c r="E40" s="1"/>
    </row>
    <row r="41" customFormat="false" ht="24" hidden="false" customHeight="true" outlineLevel="0" collapsed="false">
      <c r="A41" s="1"/>
      <c r="B41" s="1"/>
      <c r="C41" s="1"/>
      <c r="D41" s="1"/>
      <c r="E41" s="1"/>
    </row>
    <row r="42" customFormat="false" ht="24" hidden="false" customHeight="true" outlineLevel="0" collapsed="false">
      <c r="A42" s="1"/>
      <c r="B42" s="1"/>
      <c r="C42" s="1"/>
      <c r="D42" s="1"/>
      <c r="E42" s="1"/>
    </row>
    <row r="43" customFormat="false" ht="24" hidden="false" customHeight="true" outlineLevel="0" collapsed="false">
      <c r="A43" s="1"/>
      <c r="B43" s="1"/>
      <c r="C43" s="1"/>
      <c r="D43" s="1"/>
      <c r="E43" s="1"/>
    </row>
    <row r="44" customFormat="false" ht="24" hidden="false" customHeight="true" outlineLevel="0" collapsed="false">
      <c r="A44" s="1"/>
      <c r="B44" s="1"/>
      <c r="C44" s="1"/>
      <c r="D44" s="1"/>
      <c r="E44" s="1"/>
    </row>
    <row r="45" customFormat="false" ht="24" hidden="false" customHeight="true" outlineLevel="0" collapsed="false">
      <c r="A45" s="1"/>
      <c r="B45" s="1"/>
      <c r="C45" s="1"/>
      <c r="D45" s="1"/>
      <c r="E45" s="1"/>
    </row>
    <row r="46" customFormat="false" ht="24" hidden="false" customHeight="true" outlineLevel="0" collapsed="false">
      <c r="A46" s="1"/>
      <c r="B46" s="1"/>
      <c r="C46" s="1"/>
      <c r="D46" s="1"/>
      <c r="E46" s="1"/>
    </row>
    <row r="47" customFormat="false" ht="24" hidden="false" customHeight="true" outlineLevel="0" collapsed="false">
      <c r="A47" s="1"/>
      <c r="B47" s="1"/>
      <c r="C47" s="1"/>
      <c r="D47" s="1"/>
      <c r="E47" s="1"/>
    </row>
    <row r="48" customFormat="false" ht="24" hidden="false" customHeight="true" outlineLevel="0" collapsed="false">
      <c r="A48" s="1"/>
      <c r="B48" s="1"/>
      <c r="C48" s="1"/>
      <c r="D48" s="1"/>
      <c r="E48" s="1"/>
    </row>
    <row r="49" customFormat="false" ht="24" hidden="false" customHeight="true" outlineLevel="0" collapsed="false">
      <c r="A49" s="1"/>
      <c r="B49" s="1"/>
      <c r="C49" s="1"/>
      <c r="D49" s="1"/>
      <c r="E49" s="1"/>
    </row>
    <row r="50" customFormat="false" ht="24" hidden="false" customHeight="true" outlineLevel="0" collapsed="false">
      <c r="A50" s="1"/>
      <c r="B50" s="1"/>
      <c r="C50" s="1"/>
      <c r="D50" s="1"/>
      <c r="E50" s="1"/>
    </row>
    <row r="51" customFormat="false" ht="24" hidden="false" customHeight="true" outlineLevel="0" collapsed="false">
      <c r="A51" s="1"/>
      <c r="B51" s="1"/>
      <c r="C51" s="1"/>
      <c r="D51" s="1"/>
      <c r="E51" s="1"/>
    </row>
    <row r="52" customFormat="false" ht="24" hidden="false" customHeight="true" outlineLevel="0" collapsed="false">
      <c r="A52" s="1"/>
      <c r="B52" s="1"/>
      <c r="C52" s="1"/>
      <c r="D52" s="1"/>
      <c r="E52" s="1"/>
    </row>
    <row r="53" customFormat="false" ht="24" hidden="false" customHeight="true" outlineLevel="0" collapsed="false">
      <c r="A53" s="1"/>
      <c r="B53" s="1"/>
      <c r="C53" s="1"/>
      <c r="D53" s="1"/>
      <c r="E53" s="1"/>
    </row>
    <row r="54" customFormat="false" ht="24" hidden="false" customHeight="true" outlineLevel="0" collapsed="false">
      <c r="A54" s="1"/>
      <c r="B54" s="1"/>
      <c r="C54" s="1"/>
      <c r="D54" s="1"/>
      <c r="E54" s="1"/>
    </row>
    <row r="55" customFormat="false" ht="24" hidden="false" customHeight="true" outlineLevel="0" collapsed="false">
      <c r="A55" s="1"/>
      <c r="B55" s="1"/>
      <c r="C55" s="1"/>
      <c r="D55" s="1"/>
      <c r="E55" s="1"/>
    </row>
    <row r="56" customFormat="false" ht="24" hidden="false" customHeight="true" outlineLevel="0" collapsed="false">
      <c r="A56" s="1"/>
      <c r="B56" s="1"/>
      <c r="C56" s="1"/>
      <c r="D56" s="1"/>
      <c r="E56" s="1"/>
    </row>
    <row r="57" customFormat="false" ht="24" hidden="false" customHeight="true" outlineLevel="0" collapsed="false">
      <c r="A57" s="1"/>
      <c r="B57" s="1"/>
      <c r="C57" s="1"/>
      <c r="D57" s="1"/>
      <c r="E57" s="1"/>
    </row>
    <row r="58" customFormat="false" ht="24" hidden="false" customHeight="true" outlineLevel="0" collapsed="false">
      <c r="A58" s="1"/>
      <c r="B58" s="1"/>
      <c r="C58" s="1"/>
      <c r="D58" s="1"/>
      <c r="E58" s="1"/>
    </row>
    <row r="59" customFormat="false" ht="24" hidden="false" customHeight="true" outlineLevel="0" collapsed="false">
      <c r="A59" s="1"/>
      <c r="B59" s="1"/>
      <c r="C59" s="1"/>
      <c r="D59" s="1"/>
      <c r="E59" s="1"/>
    </row>
    <row r="60" customFormat="false" ht="24" hidden="false" customHeight="true" outlineLevel="0" collapsed="false">
      <c r="A60" s="1"/>
      <c r="B60" s="1"/>
      <c r="C60" s="1"/>
      <c r="D60" s="1"/>
      <c r="E60" s="1"/>
    </row>
    <row r="61" customFormat="false" ht="24" hidden="false" customHeight="true" outlineLevel="0" collapsed="false">
      <c r="A61" s="1"/>
      <c r="B61" s="1"/>
      <c r="C61" s="1"/>
      <c r="D61" s="1"/>
      <c r="E61" s="1"/>
    </row>
    <row r="62" customFormat="false" ht="24" hidden="false" customHeight="true" outlineLevel="0" collapsed="false">
      <c r="A62" s="1"/>
      <c r="B62" s="1"/>
      <c r="C62" s="1"/>
      <c r="D62" s="1"/>
      <c r="E62" s="1"/>
    </row>
    <row r="63" customFormat="false" ht="24" hidden="false" customHeight="true" outlineLevel="0" collapsed="false">
      <c r="A63" s="1"/>
      <c r="B63" s="1"/>
      <c r="C63" s="1"/>
      <c r="D63" s="1"/>
      <c r="E63" s="1"/>
    </row>
    <row r="64" customFormat="false" ht="24" hidden="false" customHeight="true" outlineLevel="0" collapsed="false">
      <c r="A64" s="1"/>
      <c r="B64" s="1"/>
      <c r="C64" s="1"/>
      <c r="D64" s="1"/>
      <c r="E64" s="1"/>
    </row>
    <row r="65" customFormat="false" ht="24" hidden="false" customHeight="true" outlineLevel="0" collapsed="false">
      <c r="A65" s="1"/>
      <c r="B65" s="1"/>
      <c r="C65" s="1"/>
      <c r="D65" s="1"/>
      <c r="E65" s="1"/>
    </row>
    <row r="66" customFormat="false" ht="24" hidden="false" customHeight="true" outlineLevel="0" collapsed="false">
      <c r="A66" s="1"/>
      <c r="B66" s="1"/>
      <c r="C66" s="1"/>
      <c r="D66" s="1"/>
      <c r="E66" s="1"/>
    </row>
    <row r="67" customFormat="false" ht="24" hidden="false" customHeight="true" outlineLevel="0" collapsed="false">
      <c r="A67" s="1"/>
      <c r="B67" s="1"/>
      <c r="C67" s="1"/>
      <c r="D67" s="1"/>
      <c r="E67" s="1"/>
    </row>
    <row r="68" customFormat="false" ht="24" hidden="false" customHeight="true" outlineLevel="0" collapsed="false">
      <c r="A68" s="1"/>
      <c r="B68" s="1"/>
      <c r="C68" s="1"/>
      <c r="D68" s="1"/>
      <c r="E68" s="1"/>
    </row>
    <row r="69" customFormat="false" ht="24" hidden="false" customHeight="true" outlineLevel="0" collapsed="false">
      <c r="A69" s="1"/>
      <c r="B69" s="1"/>
      <c r="C69" s="1"/>
      <c r="D69" s="1"/>
      <c r="E69" s="1"/>
    </row>
    <row r="70" customFormat="false" ht="24" hidden="false" customHeight="true" outlineLevel="0" collapsed="false">
      <c r="A70" s="1"/>
      <c r="B70" s="1"/>
      <c r="C70" s="1"/>
      <c r="D70" s="1"/>
      <c r="E70" s="1"/>
    </row>
    <row r="71" customFormat="false" ht="24" hidden="false" customHeight="true" outlineLevel="0" collapsed="false">
      <c r="A71" s="1"/>
      <c r="B71" s="1"/>
      <c r="C71" s="1"/>
      <c r="D71" s="1"/>
      <c r="E71" s="1"/>
    </row>
    <row r="72" customFormat="false" ht="24" hidden="false" customHeight="true" outlineLevel="0" collapsed="false">
      <c r="A72" s="1"/>
      <c r="B72" s="1"/>
      <c r="C72" s="1"/>
      <c r="D72" s="1"/>
      <c r="E72" s="1"/>
    </row>
    <row r="73" customFormat="false" ht="24" hidden="false" customHeight="true" outlineLevel="0" collapsed="false">
      <c r="A73" s="1"/>
      <c r="B73" s="1"/>
      <c r="C73" s="1"/>
      <c r="D73" s="1"/>
      <c r="E73" s="1"/>
    </row>
    <row r="74" customFormat="false" ht="24" hidden="false" customHeight="true" outlineLevel="0" collapsed="false">
      <c r="A74" s="1"/>
      <c r="B74" s="1"/>
      <c r="C74" s="1"/>
      <c r="D74" s="1"/>
      <c r="E74" s="1"/>
    </row>
    <row r="75" customFormat="false" ht="24" hidden="false" customHeight="true" outlineLevel="0" collapsed="false">
      <c r="A75" s="1"/>
      <c r="B75" s="1"/>
      <c r="C75" s="1"/>
      <c r="D75" s="1"/>
      <c r="E75" s="1"/>
    </row>
    <row r="76" customFormat="false" ht="24" hidden="false" customHeight="true" outlineLevel="0" collapsed="false">
      <c r="A76" s="1"/>
      <c r="B76" s="1"/>
      <c r="C76" s="1"/>
      <c r="D76" s="1"/>
      <c r="E76" s="1"/>
    </row>
    <row r="77" customFormat="false" ht="24" hidden="false" customHeight="true" outlineLevel="0" collapsed="false">
      <c r="A77" s="1"/>
      <c r="B77" s="1"/>
      <c r="C77" s="1"/>
      <c r="D77" s="1"/>
      <c r="E77" s="1"/>
    </row>
    <row r="78" customFormat="false" ht="24" hidden="false" customHeight="true" outlineLevel="0" collapsed="false">
      <c r="A78" s="1"/>
      <c r="B78" s="1"/>
      <c r="C78" s="1"/>
      <c r="D78" s="1"/>
      <c r="E78" s="1"/>
    </row>
    <row r="79" customFormat="false" ht="24" hidden="false" customHeight="true" outlineLevel="0" collapsed="false">
      <c r="A79" s="1"/>
      <c r="B79" s="1"/>
      <c r="C79" s="1"/>
      <c r="D79" s="1"/>
      <c r="E79" s="1"/>
    </row>
    <row r="80" customFormat="false" ht="24" hidden="false" customHeight="true" outlineLevel="0" collapsed="false">
      <c r="A80" s="1"/>
      <c r="B80" s="1"/>
      <c r="C80" s="1"/>
      <c r="D80" s="1"/>
      <c r="E80" s="1"/>
    </row>
    <row r="81" customFormat="false" ht="24" hidden="false" customHeight="true" outlineLevel="0" collapsed="false">
      <c r="A81" s="1"/>
      <c r="B81" s="1"/>
      <c r="C81" s="1"/>
      <c r="D81" s="1"/>
      <c r="E81" s="1"/>
    </row>
    <row r="82" customFormat="false" ht="24" hidden="false" customHeight="true" outlineLevel="0" collapsed="false">
      <c r="A82" s="1"/>
      <c r="B82" s="1"/>
      <c r="C82" s="1"/>
      <c r="D82" s="1"/>
      <c r="E82" s="1"/>
    </row>
    <row r="83" customFormat="false" ht="24" hidden="false" customHeight="true" outlineLevel="0" collapsed="false">
      <c r="A83" s="1"/>
      <c r="B83" s="1"/>
      <c r="C83" s="1"/>
      <c r="D83" s="1"/>
      <c r="E83" s="1"/>
    </row>
    <row r="84" customFormat="false" ht="24" hidden="false" customHeight="true" outlineLevel="0" collapsed="false">
      <c r="A84" s="1"/>
      <c r="B84" s="1"/>
      <c r="C84" s="1"/>
      <c r="D84" s="1"/>
      <c r="E84" s="1"/>
    </row>
    <row r="85" customFormat="false" ht="24" hidden="false" customHeight="true" outlineLevel="0" collapsed="false">
      <c r="A85" s="1"/>
      <c r="B85" s="1"/>
      <c r="C85" s="1"/>
      <c r="D85" s="1"/>
      <c r="E85" s="1"/>
    </row>
    <row r="86" customFormat="false" ht="24" hidden="false" customHeight="true" outlineLevel="0" collapsed="false">
      <c r="A86" s="1"/>
      <c r="B86" s="1"/>
      <c r="C86" s="1"/>
      <c r="D86" s="1"/>
      <c r="E86" s="1"/>
    </row>
    <row r="87" customFormat="false" ht="24" hidden="false" customHeight="true" outlineLevel="0" collapsed="false">
      <c r="A87" s="1"/>
      <c r="B87" s="1"/>
      <c r="C87" s="1"/>
      <c r="D87" s="1"/>
      <c r="E87" s="1"/>
    </row>
    <row r="88" customFormat="false" ht="24" hidden="false" customHeight="true" outlineLevel="0" collapsed="false">
      <c r="A88" s="1"/>
      <c r="B88" s="1"/>
      <c r="C88" s="1"/>
      <c r="D88" s="1"/>
      <c r="E88" s="1"/>
    </row>
    <row r="89" customFormat="false" ht="24" hidden="false" customHeight="true" outlineLevel="0" collapsed="false">
      <c r="A89" s="1"/>
      <c r="B89" s="1"/>
      <c r="C89" s="1"/>
      <c r="D89" s="1"/>
      <c r="E89" s="1"/>
    </row>
    <row r="90" customFormat="false" ht="24" hidden="false" customHeight="true" outlineLevel="0" collapsed="false">
      <c r="A90" s="1"/>
      <c r="B90" s="1"/>
      <c r="C90" s="1"/>
      <c r="D90" s="1"/>
      <c r="E90" s="1"/>
    </row>
    <row r="91" customFormat="false" ht="24" hidden="false" customHeight="true" outlineLevel="0" collapsed="false">
      <c r="A91" s="1"/>
      <c r="B91" s="1"/>
      <c r="C91" s="1"/>
      <c r="D91" s="1"/>
      <c r="E91" s="1"/>
    </row>
    <row r="92" customFormat="false" ht="24" hidden="false" customHeight="true" outlineLevel="0" collapsed="false">
      <c r="A92" s="1"/>
      <c r="B92" s="1"/>
      <c r="C92" s="1"/>
      <c r="D92" s="1"/>
      <c r="E92" s="1"/>
    </row>
    <row r="93" customFormat="false" ht="24" hidden="false" customHeight="true" outlineLevel="0" collapsed="false">
      <c r="A93" s="1"/>
      <c r="B93" s="1"/>
      <c r="C93" s="1"/>
      <c r="D93" s="1"/>
      <c r="E93" s="1"/>
    </row>
    <row r="94" customFormat="false" ht="24" hidden="false" customHeight="true" outlineLevel="0" collapsed="false">
      <c r="A94" s="1"/>
      <c r="B94" s="1"/>
      <c r="C94" s="1"/>
      <c r="D94" s="1"/>
      <c r="E94" s="1"/>
    </row>
    <row r="95" customFormat="false" ht="24" hidden="false" customHeight="true" outlineLevel="0" collapsed="false">
      <c r="A95" s="1"/>
      <c r="B95" s="1"/>
      <c r="C95" s="1"/>
      <c r="D95" s="1"/>
      <c r="E95" s="1"/>
    </row>
    <row r="96" customFormat="false" ht="24" hidden="false" customHeight="true" outlineLevel="0" collapsed="false">
      <c r="A96" s="1"/>
      <c r="B96" s="1"/>
      <c r="C96" s="1"/>
      <c r="D96" s="1"/>
      <c r="E96" s="1"/>
    </row>
    <row r="97" customFormat="false" ht="24" hidden="false" customHeight="true" outlineLevel="0" collapsed="false">
      <c r="A97" s="1"/>
      <c r="B97" s="1"/>
      <c r="C97" s="1"/>
      <c r="D97" s="1"/>
      <c r="E97" s="1"/>
    </row>
    <row r="98" customFormat="false" ht="24" hidden="false" customHeight="true" outlineLevel="0" collapsed="false">
      <c r="A98" s="1"/>
      <c r="B98" s="1"/>
      <c r="C98" s="1"/>
      <c r="D98" s="1"/>
      <c r="E98" s="1"/>
    </row>
    <row r="99" customFormat="false" ht="24" hidden="false" customHeight="true" outlineLevel="0" collapsed="false">
      <c r="A99" s="1"/>
      <c r="B99" s="1"/>
      <c r="C99" s="1"/>
      <c r="D99" s="1"/>
      <c r="E99" s="1"/>
    </row>
    <row r="100" customFormat="false" ht="24" hidden="false" customHeight="true" outlineLevel="0" collapsed="false">
      <c r="A100" s="1"/>
      <c r="B100" s="1"/>
      <c r="C100" s="1"/>
      <c r="D100" s="1"/>
      <c r="E100" s="1"/>
    </row>
    <row r="101" customFormat="false" ht="24" hidden="false" customHeight="true" outlineLevel="0" collapsed="false">
      <c r="A101" s="1"/>
      <c r="B101" s="1"/>
      <c r="C101" s="1"/>
      <c r="D101" s="1"/>
      <c r="E101" s="1"/>
    </row>
    <row r="102" customFormat="false" ht="24" hidden="false" customHeight="true" outlineLevel="0" collapsed="false">
      <c r="A102" s="1"/>
      <c r="B102" s="1"/>
      <c r="C102" s="1"/>
      <c r="D102" s="1"/>
      <c r="E102" s="1"/>
    </row>
    <row r="103" customFormat="false" ht="24" hidden="false" customHeight="true" outlineLevel="0" collapsed="false">
      <c r="A103" s="1"/>
      <c r="B103" s="1"/>
      <c r="C103" s="1"/>
      <c r="D103" s="1"/>
      <c r="E103" s="1"/>
    </row>
    <row r="104" customFormat="false" ht="24" hidden="false" customHeight="true" outlineLevel="0" collapsed="false">
      <c r="A104" s="1"/>
      <c r="B104" s="1"/>
      <c r="C104" s="1"/>
      <c r="D104" s="1"/>
      <c r="E104" s="1"/>
    </row>
    <row r="105" customFormat="false" ht="24" hidden="false" customHeight="true" outlineLevel="0" collapsed="false">
      <c r="A105" s="1"/>
      <c r="B105" s="1"/>
      <c r="C105" s="1"/>
      <c r="D105" s="1"/>
      <c r="E105" s="1"/>
    </row>
    <row r="106" customFormat="false" ht="24" hidden="false" customHeight="true" outlineLevel="0" collapsed="false">
      <c r="A106" s="1"/>
      <c r="B106" s="1"/>
      <c r="C106" s="1"/>
      <c r="D106" s="1"/>
      <c r="E106" s="1"/>
    </row>
    <row r="107" customFormat="false" ht="24" hidden="false" customHeight="true" outlineLevel="0" collapsed="false">
      <c r="A107" s="1"/>
      <c r="B107" s="1"/>
      <c r="C107" s="1"/>
      <c r="D107" s="1"/>
      <c r="E107" s="1"/>
    </row>
    <row r="108" customFormat="false" ht="24" hidden="false" customHeight="true" outlineLevel="0" collapsed="false">
      <c r="A108" s="1"/>
      <c r="B108" s="1"/>
      <c r="C108" s="1"/>
      <c r="D108" s="1"/>
      <c r="E108" s="1"/>
    </row>
    <row r="109" customFormat="false" ht="24" hidden="false" customHeight="true" outlineLevel="0" collapsed="false">
      <c r="A109" s="1"/>
      <c r="B109" s="1"/>
      <c r="C109" s="1"/>
      <c r="D109" s="1"/>
      <c r="E109" s="1"/>
    </row>
    <row r="110" customFormat="false" ht="24" hidden="false" customHeight="true" outlineLevel="0" collapsed="false">
      <c r="A110" s="1"/>
      <c r="B110" s="1"/>
      <c r="C110" s="1"/>
      <c r="D110" s="1"/>
      <c r="E110" s="1"/>
    </row>
  </sheetData>
  <sheetProtection sheet="true" formatColumns="false" formatRows="false" insertRows="false" deleteRows="false" autoFilter="false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2026-11-05T02:25:39Z</dcterms:created>
  <dc:creator>openpyxl</dc:creator>
  <dc:description/>
  <dc:language>en-US</dc:language>
  <cp:lastModifiedBy/>
  <dcterms:modified xsi:type="dcterms:W3CDTF">2026-11-05T02:25:39Z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